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Profiles" sheetId="2" state="visible" r:id="rId4"/>
    <sheet name="Scorecard" sheetId="3" state="visible" r:id="rId5"/>
    <sheet name="Book" sheetId="4" state="visible" r:id="rId6"/>
    <sheet name="Plays" sheetId="5" state="visible" r:id="rId7"/>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D2" authorId="0">
      <text>
        <r>
          <rPr>
            <sz val="10"/>
            <rFont val="Arial"/>
            <family val="2"/>
          </rPr>
          <t xml:space="preserve">Days since the customer last engaged — a login, or the daily digest opened. From the product. Input.</t>
        </r>
      </text>
    </comment>
    <comment ref="E2" authorId="0">
      <text>
        <r>
          <rPr>
            <sz val="10"/>
            <rFont val="Arial"/>
            <family val="2"/>
          </rPr>
          <t xml:space="preserve">The CSM's rating from the last business review: 3 meeting its objectives, 2 partly, 1 not. Blank = no review yet. Input.</t>
        </r>
      </text>
    </comment>
    <comment ref="H2" authorId="0">
      <text>
        <r>
          <rPr>
            <sz val="10"/>
            <rFont val="Arial"/>
            <family val="2"/>
          </rPr>
          <t xml:space="preserve">Highest severity among open cases: C critical, H high, N normal. An open critical fails Operations outright. Input.</t>
        </r>
      </text>
    </comment>
    <comment ref="K2" authorId="0">
      <text>
        <r>
          <rPr>
            <sz val="10"/>
            <rFont val="Arial"/>
            <family val="2"/>
          </rPr>
          <t xml:space="preserve">Onboarding stage only: days the implementation is past its plan. Input.</t>
        </r>
      </text>
    </comment>
    <comment ref="L2" authorId="0">
      <text>
        <r>
          <rPr>
            <sz val="10"/>
            <rFont val="Arial"/>
            <family val="2"/>
          </rPr>
          <t xml:space="preserve">The last relational survey score (NPS, 0–10). Blank during Onboarding and Hypercare is fine — the first survey goes at 90 days. Input.</t>
        </r>
      </text>
    </comment>
    <comment ref="R2" authorId="0">
      <text>
        <r>
          <rPr>
            <sz val="10"/>
            <rFont val="Arial"/>
            <family val="2"/>
          </rPr>
          <t xml:space="preserve">Fail-to-Red: any component Red makes the account Red. Any Yellow makes it Yellow. Computed.</t>
        </r>
      </text>
    </comment>
    <comment ref="S2" authorId="0">
      <text>
        <r>
          <rPr>
            <sz val="10"/>
            <rFont val="Arial"/>
            <family val="2"/>
          </rPr>
          <t xml:space="preserve">Weighted resemblance to the stage's Green exemplar, 0–100, from the Profiles weights. Trend and ranking only. Computed.</t>
        </r>
      </text>
    </comment>
    <comment ref="T2" authorId="0">
      <text>
        <r>
          <rPr>
            <sz val="10"/>
            <rFont val="Arial"/>
            <family val="2"/>
          </rPr>
          <t xml:space="preserve">The play the worst signal names. Hypercare accounts that are not Green are flagged in coral: run it this week. Computed.</t>
        </r>
      </text>
    </comment>
  </commentList>
</comments>
</file>

<file path=xl/sharedStrings.xml><?xml version="1.0" encoding="utf-8"?>
<sst xmlns="http://schemas.openxmlformats.org/spreadsheetml/2006/main" count="189" uniqueCount="138">
  <si>
    <t xml:space="preserve">The Customer Health Score</t>
  </si>
  <si>
    <t xml:space="preserve">Instrument 05 · juan.co/playbooks · © Juan.co LLC · Free to use with attribution.</t>
  </si>
  <si>
    <t xml:space="preserve">One row per account on the Scorecard. Type only the blue cells: the stage, and the minimum viable inputs behind the four components — Adoption (days since the customer last engaged), Business Outcomes (the CSM's rating from the last business review, and when it was), Customer Operations (open cases, highest severity, oldest case, billing outstanding, onboarding days past plan), Feedback (the last survey score and how old it is).</t>
  </si>
  <si>
    <t xml:space="preserve">Each component scores Green, Yellow or Red against the thresholds for the account's STAGE on the Profiles tab — the exemplar: what a Green customer at that stage looks like in your own data. The rule is fail-to-Red: any component in a fail state makes the account Red and names the play. Any flag makes it Yellow. Green means on track to renew.</t>
  </si>
  <si>
    <t xml:space="preserve">Resemblance (0–100) is the weighted distance from the exemplar, for trend and ranking only; it never overrides the color. The Book tab counts the book of business by color, by stage, and by play due. The Plays tab says what each signal triggers.</t>
  </si>
  <si>
    <t xml:space="preserve">Start by editing Profiles: replace the example thresholds with the values your Green customers actually show at each stage. The sample accounts are invented.</t>
  </si>
  <si>
    <t xml:space="preserve">Pairs with The Voice of the Customer (feedback) and The Business Review (outcomes); the four plays are the Operating Model's.</t>
  </si>
  <si>
    <t xml:space="preserve">Stage profiles — the Green exemplar at each stage</t>
  </si>
  <si>
    <t xml:space="preserve">Thresholds are the example starting point; replace them with what your own Green customers show. Weights per stage sum to 100 and feed Resemblance only.</t>
  </si>
  <si>
    <t xml:space="preserve">Stage</t>
  </si>
  <si>
    <t xml:space="preserve">Adoption: Green if engaged within (days)</t>
  </si>
  <si>
    <t xml:space="preserve">Adoption: Yellow if within (days); else Red</t>
  </si>
  <si>
    <t xml:space="preserve">Outcomes: review due every (days)</t>
  </si>
  <si>
    <t xml:space="preserve">Operations: open cases Yellow at ≥</t>
  </si>
  <si>
    <t xml:space="preserve">Operations: open cases Red at ≥</t>
  </si>
  <si>
    <t xml:space="preserve">Operations: oldest case Yellow at ≥ (days)</t>
  </si>
  <si>
    <t xml:space="preserve">Operations: oldest case Red at ≥ (days)</t>
  </si>
  <si>
    <t xml:space="preserve">Billing: Yellow at ≥ (days outstanding)</t>
  </si>
  <si>
    <t xml:space="preserve">Billing: Red at ≥ (days)</t>
  </si>
  <si>
    <t xml:space="preserve">Onboarding: Yellow at ≥ (days past plan)</t>
  </si>
  <si>
    <t xml:space="preserve">Onboarding: Red at ≥ (days)</t>
  </si>
  <si>
    <t xml:space="preserve">Feedback: survey stale at ≥ (months)</t>
  </si>
  <si>
    <t xml:space="preserve">Weight: Adoption</t>
  </si>
  <si>
    <t xml:space="preserve">Weight: Outcomes</t>
  </si>
  <si>
    <t xml:space="preserve">Weight: Operations</t>
  </si>
  <si>
    <t xml:space="preserve">Weight: Feedback</t>
  </si>
  <si>
    <t xml:space="preserve">Weights total</t>
  </si>
  <si>
    <t xml:space="preserve">Onboarding</t>
  </si>
  <si>
    <t xml:space="preserve">Hypercare</t>
  </si>
  <si>
    <t xml:space="preserve">Established</t>
  </si>
  <si>
    <t xml:space="preserve">Renewal</t>
  </si>
  <si>
    <t xml:space="preserve">Stages</t>
  </si>
  <si>
    <t xml:space="preserve">From signature to first value: the implementation is open. Adoption is not yet expected, so its thresholds are loose; the onboarding plan and the case queue carry the score.</t>
  </si>
  <si>
    <t xml:space="preserve">The first ninety days after first value. Most churn originates here and in Onboarding, so the thresholds are the tightest and adoption carries the most weight. A Hypercare account that is not Green gets the play this week.</t>
  </si>
  <si>
    <t xml:space="preserve">Steady state. Outcomes and adoption weigh equally; the business review is due quarterly.</t>
  </si>
  <si>
    <t xml:space="preserve">Within 120 days of the renewal date. Outcomes carry the most weight: the question is whether the customer can say what they got.</t>
  </si>
  <si>
    <t xml:space="preserve">Account</t>
  </si>
  <si>
    <t xml:space="preserve">Type / segment</t>
  </si>
  <si>
    <t xml:space="preserve">Days since last engagement</t>
  </si>
  <si>
    <t xml:space="preserve">Outcome rating (1–3)</t>
  </si>
  <si>
    <t xml:space="preserve">Days since last business review</t>
  </si>
  <si>
    <t xml:space="preserve">Open cases</t>
  </si>
  <si>
    <t xml:space="preserve">Highest open severity (C/H/N)</t>
  </si>
  <si>
    <t xml:space="preserve">Oldest open case (days)</t>
  </si>
  <si>
    <t xml:space="preserve">Billing outstanding (days)</t>
  </si>
  <si>
    <t xml:space="preserve">Onboarding days past plan</t>
  </si>
  <si>
    <t xml:space="preserve">Last survey score (0–10)</t>
  </si>
  <si>
    <t xml:space="preserve">Months since survey</t>
  </si>
  <si>
    <t xml:space="preserve">Adoption</t>
  </si>
  <si>
    <t xml:space="preserve">Outcomes</t>
  </si>
  <si>
    <t xml:space="preserve">Operations</t>
  </si>
  <si>
    <t xml:space="preserve">Feedback</t>
  </si>
  <si>
    <t xml:space="preserve">HEALTH</t>
  </si>
  <si>
    <t xml:space="preserve">Resemblance (0–100)</t>
  </si>
  <si>
    <t xml:space="preserve">Play due</t>
  </si>
  <si>
    <t xml:space="preserve">Notes</t>
  </si>
  <si>
    <t xml:space="preserve">Harbor &amp; Vine</t>
  </si>
  <si>
    <t xml:space="preserve">Full service</t>
  </si>
  <si>
    <t xml:space="preserve">N</t>
  </si>
  <si>
    <t xml:space="preserve">Renewed twice; expansion conversation open</t>
  </si>
  <si>
    <t xml:space="preserve">Northside Bakery</t>
  </si>
  <si>
    <t xml:space="preserve">Quick service</t>
  </si>
  <si>
    <t xml:space="preserve">Go-live 5 weeks ago; survey goes out at 90 days</t>
  </si>
  <si>
    <t xml:space="preserve">The Copper Kettle</t>
  </si>
  <si>
    <t xml:space="preserve">H</t>
  </si>
  <si>
    <t xml:space="preserve">Owner stopped opening the digest after the manager left</t>
  </si>
  <si>
    <t xml:space="preserve">Lakeside Grill</t>
  </si>
  <si>
    <t xml:space="preserve">Second location not yet on the platform; review overdue</t>
  </si>
  <si>
    <t xml:space="preserve">Mesa Taqueria</t>
  </si>
  <si>
    <t xml:space="preserve">Menu import slipped; hardware on site</t>
  </si>
  <si>
    <t xml:space="preserve">Pier 9 Oyster Bar</t>
  </si>
  <si>
    <t xml:space="preserve">Renewal in 60 days; price increase to discuss</t>
  </si>
  <si>
    <t xml:space="preserve">Bluebird Café</t>
  </si>
  <si>
    <t xml:space="preserve">Café</t>
  </si>
  <si>
    <t xml:space="preserve">Seasonal; closed for part of the winter</t>
  </si>
  <si>
    <t xml:space="preserve">Union Street Pizza</t>
  </si>
  <si>
    <t xml:space="preserve">C</t>
  </si>
  <si>
    <t xml:space="preserve">Reporting outage during Friday service</t>
  </si>
  <si>
    <t xml:space="preserve">Fieldhouse Sports Bar</t>
  </si>
  <si>
    <t xml:space="preserve">Bar</t>
  </si>
  <si>
    <t xml:space="preserve">Invoice disputed; AR aware</t>
  </si>
  <si>
    <t xml:space="preserve">Juniper &amp; Sage</t>
  </si>
  <si>
    <t xml:space="preserve">On plan; training scheduled</t>
  </si>
  <si>
    <t xml:space="preserve">Dockside Fish Fry</t>
  </si>
  <si>
    <t xml:space="preserve">Exemplar: this is what Green looks like at 60 days</t>
  </si>
  <si>
    <t xml:space="preserve">Olive Tree Mezze</t>
  </si>
  <si>
    <t xml:space="preserve">Detractor after a failed integration</t>
  </si>
  <si>
    <t xml:space="preserve">The book of business</t>
  </si>
  <si>
    <t xml:space="preserve">Counts from the Scorecard. Read the Red column first, then Hypercare, then the plays due.</t>
  </si>
  <si>
    <t xml:space="preserve">Green</t>
  </si>
  <si>
    <t xml:space="preserve">Yellow</t>
  </si>
  <si>
    <t xml:space="preserve">Red</t>
  </si>
  <si>
    <t xml:space="preserve">Accounts</t>
  </si>
  <si>
    <t xml:space="preserve">Avg resemblance</t>
  </si>
  <si>
    <t xml:space="preserve">All</t>
  </si>
  <si>
    <t xml:space="preserve">Plays due</t>
  </si>
  <si>
    <t xml:space="preserve">Play</t>
  </si>
  <si>
    <t xml:space="preserve">Of which Red</t>
  </si>
  <si>
    <t xml:space="preserve">Of which Hypercare</t>
  </si>
  <si>
    <t xml:space="preserve">Adoption Workshop</t>
  </si>
  <si>
    <t xml:space="preserve">Success Initiative</t>
  </si>
  <si>
    <t xml:space="preserve">Feedback Cycle</t>
  </si>
  <si>
    <t xml:space="preserve">Business Review</t>
  </si>
  <si>
    <t xml:space="preserve">Hypercare watch</t>
  </si>
  <si>
    <t xml:space="preserve">Hypercare accounts not Green</t>
  </si>
  <si>
    <t xml:space="preserve">Sanity check: a healthy book is mostly Green with a few Yellows and the Reds already in a play. If Red is a fifth of the book for two months running, the thresholds are not the problem; the onboarding is. If everything is Green, the exemplar is too easy to resemble — tighten Profiles.</t>
  </si>
  <si>
    <t xml:space="preserve">What we do with the answer</t>
  </si>
  <si>
    <t xml:space="preserve">Each health signal names a play. The plays are the Operating Model's four; the touch follows the account's tier.</t>
  </si>
  <si>
    <t xml:space="preserve">Signal</t>
  </si>
  <si>
    <t xml:space="preserve">Component</t>
  </si>
  <si>
    <t xml:space="preserve">Proactive / reactive</t>
  </si>
  <si>
    <t xml:space="preserve">What the play does</t>
  </si>
  <si>
    <t xml:space="preserve">High touch</t>
  </si>
  <si>
    <t xml:space="preserve">Low touch</t>
  </si>
  <si>
    <t xml:space="preserve">Tech touch</t>
  </si>
  <si>
    <t xml:space="preserve">Customer has not engaged within the stage's window</t>
  </si>
  <si>
    <t xml:space="preserve">Proactive</t>
  </si>
  <si>
    <t xml:space="preserve">Evaluate the system, assess its potential value, and run an adoption workshop so the customer gets value from the product — training and enablement tied to a business result.</t>
  </si>
  <si>
    <t xml:space="preserve">In-person workshop, often paired with a business review</t>
  </si>
  <si>
    <t xml:space="preserve">Templated session; swap the relevant modules; still proactive</t>
  </si>
  <si>
    <t xml:space="preserve">An email with the right video or help article, and an invitation to call</t>
  </si>
  <si>
    <t xml:space="preserve">Open critical; cases over the threshold; cases aging; billing outstanding; onboarding past plan</t>
  </si>
  <si>
    <t xml:space="preserve">Reactive</t>
  </si>
  <si>
    <t xml:space="preserve">A one-page scope of work: resources and expectations on both sides, the timeframe, a signature. Evaluate (what is going on) → Assess (the impact to the business) → Synthesize (options, and the recommendation). The ball goes back to the customer's court.</t>
  </si>
  <si>
    <t xml:space="preserve">Can become a full business review</t>
  </si>
  <si>
    <t xml:space="preserve">Templated; the relevant cases assigned, options presented</t>
  </si>
  <si>
    <t xml:space="preserve">A new case opened and reviewed from afar</t>
  </si>
  <si>
    <t xml:space="preserve">A detractor score; a passive score; a stale survey</t>
  </si>
  <si>
    <t xml:space="preserve">Every piece of consolidated, actionable feedback gets a follow-up that catalogs it and gives the customer options — never a partial answer.</t>
  </si>
  <si>
    <t xml:space="preserve">Almost always a conversation, in response to the data point</t>
  </si>
  <si>
    <t xml:space="preserve">An email template can carry it</t>
  </si>
  <si>
    <t xml:space="preserve">Automated acknowledgement; the CSM reads the verbatims weekly</t>
  </si>
  <si>
    <t xml:space="preserve">Outcome rating below 3; a business review overdue for the stage</t>
  </si>
  <si>
    <t xml:space="preserve">Product, business value, partnership — the Business Review play, delivered at the touch the account earns; recapped in a physical deliverable, always with an invitation to reach back.</t>
  </si>
  <si>
    <t xml:space="preserve">In person or by phone; 2–3 hours delivering and following up</t>
  </si>
  <si>
    <t xml:space="preserve">Relevant slides swapped in; sent by email with a call offered</t>
  </si>
  <si>
    <t xml:space="preserve">A pre-populated insights report by email with an invitation to book time</t>
  </si>
  <si>
    <t xml:space="preserve">Expectation: about 80% of a CSM's week in the proactive plays — business reviews and adoption workshops — and about 20% in the reactive ones. If the ratio inverts, the book is being managed by its tickets.</t>
  </si>
</sst>
</file>

<file path=xl/styles.xml><?xml version="1.0" encoding="utf-8"?>
<styleSheet xmlns="http://schemas.openxmlformats.org/spreadsheetml/2006/main">
  <numFmts count="2">
    <numFmt numFmtId="164" formatCode="General"/>
    <numFmt numFmtId="165" formatCode="General"/>
  </numFmts>
  <fonts count="13">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1"/>
      <color rgb="FF6E6C80"/>
      <name val="Arial"/>
      <family val="0"/>
      <charset val="1"/>
    </font>
    <font>
      <sz val="11"/>
      <name val="Arial"/>
      <family val="0"/>
      <charset val="1"/>
    </font>
    <font>
      <i val="true"/>
      <sz val="11"/>
      <color rgb="FF6E6C80"/>
      <name val="Arial"/>
      <family val="0"/>
      <charset val="1"/>
    </font>
    <font>
      <b val="true"/>
      <sz val="12"/>
      <name val="Arial"/>
      <family val="0"/>
      <charset val="1"/>
    </font>
    <font>
      <b val="true"/>
      <sz val="11"/>
      <color rgb="FFFFFFFF"/>
      <name val="Arial"/>
      <family val="0"/>
      <charset val="1"/>
    </font>
    <font>
      <b val="true"/>
      <sz val="11"/>
      <name val="Arial"/>
      <family val="0"/>
      <charset val="1"/>
    </font>
    <font>
      <sz val="11"/>
      <color rgb="FF0000FF"/>
      <name val="Arial"/>
      <family val="0"/>
      <charset val="1"/>
    </font>
    <font>
      <sz val="10"/>
      <name val="Arial"/>
      <family val="2"/>
    </font>
  </fonts>
  <fills count="6">
    <fill>
      <patternFill patternType="none"/>
    </fill>
    <fill>
      <patternFill patternType="gray125"/>
    </fill>
    <fill>
      <patternFill patternType="solid">
        <fgColor rgb="FF1B1A2B"/>
        <bgColor rgb="FF333300"/>
      </patternFill>
    </fill>
    <fill>
      <patternFill patternType="solid">
        <fgColor rgb="FF0F7A80"/>
        <bgColor rgb="FF008080"/>
      </patternFill>
    </fill>
    <fill>
      <patternFill patternType="solid">
        <fgColor rgb="FFC63A26"/>
        <bgColor rgb="FF993366"/>
      </patternFill>
    </fill>
    <fill>
      <patternFill patternType="solid">
        <fgColor rgb="FF6E6C80"/>
        <bgColor rgb="FF808080"/>
      </patternFill>
    </fill>
  </fills>
  <borders count="2">
    <border diagonalUp="false" diagonalDown="false">
      <left/>
      <right/>
      <top/>
      <bottom/>
      <diagonal/>
    </border>
    <border diagonalUp="false" diagonalDown="false">
      <left style="thin">
        <color rgb="FFDEDBD2"/>
      </left>
      <right style="thin">
        <color rgb="FFDEDBD2"/>
      </right>
      <top style="thin">
        <color rgb="FFDEDBD2"/>
      </top>
      <bottom style="thin">
        <color rgb="FFDEDB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left" vertical="bottom" textRotation="0" wrapText="false" indent="0" shrinkToFit="false"/>
      <protection locked="true" hidden="false"/>
    </xf>
    <xf numFmtId="164" fontId="11" fillId="0" borderId="1" xfId="0" applyFont="true" applyBorder="true" applyAlignment="true" applyProtection="false">
      <alignment horizontal="center" vertical="bottom" textRotation="0" wrapText="false" indent="0" shrinkToFit="false"/>
      <protection locked="true" hidden="false"/>
    </xf>
    <xf numFmtId="165" fontId="6" fillId="0" borderId="1"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9" fillId="2" borderId="0" xfId="0" applyFont="true" applyBorder="false" applyAlignment="true" applyProtection="false">
      <alignment horizontal="left" vertical="center" textRotation="0" wrapText="true" indent="0" shrinkToFit="false"/>
      <protection locked="true" hidden="false"/>
    </xf>
    <xf numFmtId="164" fontId="9" fillId="2" borderId="0" xfId="0" applyFont="true" applyBorder="false" applyAlignment="true" applyProtection="false">
      <alignment horizontal="center" vertical="center" textRotation="0" wrapText="true" indent="0" shrinkToFit="false"/>
      <protection locked="true" hidden="false"/>
    </xf>
    <xf numFmtId="164" fontId="9" fillId="3" borderId="0" xfId="0" applyFont="true" applyBorder="false" applyAlignment="true" applyProtection="false">
      <alignment horizontal="center" vertical="center" textRotation="0" wrapText="true" indent="0" shrinkToFit="false"/>
      <protection locked="true" hidden="false"/>
    </xf>
    <xf numFmtId="164" fontId="9" fillId="4" borderId="0" xfId="0" applyFont="true" applyBorder="false" applyAlignment="true" applyProtection="false">
      <alignment horizontal="center" vertical="center" textRotation="0" wrapText="true" indent="0" shrinkToFit="false"/>
      <protection locked="true" hidden="false"/>
    </xf>
    <xf numFmtId="164" fontId="9" fillId="5" borderId="0" xfId="0" applyFont="true" applyBorder="false" applyAlignment="true" applyProtection="false">
      <alignment horizontal="center"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center" vertical="bottom" textRotation="0" wrapText="fals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5" fontId="6" fillId="0" borderId="0" xfId="0" applyFont="true" applyBorder="false" applyAlignment="true" applyProtection="false">
      <alignment horizontal="center" vertical="bottom" textRotation="0" wrapText="false" indent="0" shrinkToFit="false"/>
      <protection locked="true" hidden="false"/>
    </xf>
    <xf numFmtId="164" fontId="9" fillId="2" borderId="0" xfId="0" applyFont="true" applyBorder="false" applyAlignment="true" applyProtection="false">
      <alignment horizontal="left" vertical="bottom" textRotation="0" wrapText="false" indent="0" shrinkToFit="false"/>
      <protection locked="true" hidden="false"/>
    </xf>
    <xf numFmtId="164" fontId="9" fillId="2" borderId="0" xfId="0" applyFont="true" applyBorder="false" applyAlignment="true" applyProtection="false">
      <alignment horizontal="center" vertical="bottom" textRotation="0" wrapText="false" indent="0" shrinkToFit="false"/>
      <protection locked="true" hidden="false"/>
    </xf>
    <xf numFmtId="165" fontId="0" fillId="0" borderId="1" xfId="0" applyFont="false" applyBorder="true" applyAlignment="true" applyProtection="false">
      <alignment horizontal="center" vertical="bottom" textRotation="0" wrapText="false" indent="0" shrinkToFit="false"/>
      <protection locked="true" hidden="false"/>
    </xf>
    <xf numFmtId="165" fontId="10"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C63A26"/>
      </font>
    </dxf>
    <dxf>
      <font>
        <name val="Arial"/>
        <charset val="1"/>
        <family val="0"/>
        <b val="1"/>
        <color rgb="FF0F7A80"/>
      </font>
      <fill>
        <patternFill>
          <bgColor rgb="FFE8F1F0"/>
        </patternFill>
      </fill>
    </dxf>
    <dxf>
      <font>
        <name val="Arial"/>
        <charset val="1"/>
        <family val="0"/>
        <b val="1"/>
        <color rgb="FFA86A00"/>
      </font>
      <fill>
        <patternFill>
          <bgColor rgb="FFFFF4D6"/>
        </patternFill>
      </fill>
    </dxf>
    <dxf>
      <font>
        <name val="Arial"/>
        <charset val="1"/>
        <family val="0"/>
        <b val="1"/>
        <color rgb="FFC63A26"/>
      </font>
      <fill>
        <patternFill>
          <bgColor rgb="FFFDEA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A86A00"/>
      <rgbColor rgb="FF800080"/>
      <rgbColor rgb="FF0F7A80"/>
      <rgbColor rgb="FFC0C0C0"/>
      <rgbColor rgb="FF808080"/>
      <rgbColor rgb="FF9999FF"/>
      <rgbColor rgb="FF993366"/>
      <rgbColor rgb="FFFFF4D6"/>
      <rgbColor rgb="FFE8F1F0"/>
      <rgbColor rgb="FF660066"/>
      <rgbColor rgb="FFFF8080"/>
      <rgbColor rgb="FF0066CC"/>
      <rgbColor rgb="FFDEDBD2"/>
      <rgbColor rgb="FF000080"/>
      <rgbColor rgb="FFFF00FF"/>
      <rgbColor rgb="FFFFFF00"/>
      <rgbColor rgb="FF00FFFF"/>
      <rgbColor rgb="FF800080"/>
      <rgbColor rgb="FF800000"/>
      <rgbColor rgb="FF008080"/>
      <rgbColor rgb="FF0000FF"/>
      <rgbColor rgb="FF00CCFF"/>
      <rgbColor rgb="FFCCFFFF"/>
      <rgbColor rgb="FFCCFFCC"/>
      <rgbColor rgb="FFFDEAE6"/>
      <rgbColor rgb="FF99CCFF"/>
      <rgbColor rgb="FFFF99CC"/>
      <rgbColor rgb="FFCC99FF"/>
      <rgbColor rgb="FFFFCC99"/>
      <rgbColor rgb="FF3366FF"/>
      <rgbColor rgb="FF33CCCC"/>
      <rgbColor rgb="FF99CC00"/>
      <rgbColor rgb="FFFFCC00"/>
      <rgbColor rgb="FFFF9900"/>
      <rgbColor rgb="FFFF6600"/>
      <rgbColor rgb="FF6E6C80"/>
      <rgbColor rgb="FF969696"/>
      <rgbColor rgb="FF003366"/>
      <rgbColor rgb="FF339966"/>
      <rgbColor rgb="FF003300"/>
      <rgbColor rgb="FF333300"/>
      <rgbColor rgb="FFC63A26"/>
      <rgbColor rgb="FF993366"/>
      <rgbColor rgb="FF333399"/>
      <rgbColor rgb="FF1B1A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8"/>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52.2" hidden="false" customHeight="false" outlineLevel="0" collapsed="false">
      <c r="A4" s="3" t="s">
        <v>2</v>
      </c>
    </row>
    <row r="5" customFormat="false" ht="39.55" hidden="false" customHeight="false" outlineLevel="0" collapsed="false">
      <c r="A5" s="3" t="s">
        <v>3</v>
      </c>
    </row>
    <row r="6" customFormat="false" ht="26.85" hidden="false" customHeight="false" outlineLevel="0" collapsed="false">
      <c r="A6" s="3" t="s">
        <v>4</v>
      </c>
    </row>
    <row r="7" customFormat="false" ht="26.85" hidden="false" customHeight="false" outlineLevel="0" collapsed="false">
      <c r="A7" s="3" t="s">
        <v>5</v>
      </c>
    </row>
    <row r="8" customFormat="false" ht="26.85" hidden="false" customHeight="false" outlineLevel="0" collapsed="false">
      <c r="A8" s="4" t="s">
        <v>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18" min="2" style="0" width="13"/>
  </cols>
  <sheetData>
    <row r="1" customFormat="false" ht="15" hidden="false" customHeight="false" outlineLevel="0" collapsed="false">
      <c r="A1" s="5" t="s">
        <v>7</v>
      </c>
    </row>
    <row r="2" customFormat="false" ht="15" hidden="false" customHeight="false" outlineLevel="0" collapsed="false">
      <c r="A2" s="6" t="s">
        <v>8</v>
      </c>
    </row>
    <row r="4" customFormat="false" ht="57.75" hidden="false" customHeight="true" outlineLevel="0" collapsed="false">
      <c r="A4" s="7" t="s">
        <v>9</v>
      </c>
      <c r="B4" s="7" t="s">
        <v>10</v>
      </c>
      <c r="C4" s="7" t="s">
        <v>11</v>
      </c>
      <c r="D4" s="7" t="s">
        <v>12</v>
      </c>
      <c r="E4" s="7" t="s">
        <v>13</v>
      </c>
      <c r="F4" s="7" t="s">
        <v>14</v>
      </c>
      <c r="G4" s="7" t="s">
        <v>15</v>
      </c>
      <c r="H4" s="7" t="s">
        <v>16</v>
      </c>
      <c r="I4" s="7" t="s">
        <v>17</v>
      </c>
      <c r="J4" s="7" t="s">
        <v>18</v>
      </c>
      <c r="K4" s="7" t="s">
        <v>19</v>
      </c>
      <c r="L4" s="7" t="s">
        <v>20</v>
      </c>
      <c r="M4" s="7" t="s">
        <v>21</v>
      </c>
      <c r="N4" s="7" t="s">
        <v>22</v>
      </c>
      <c r="O4" s="7" t="s">
        <v>23</v>
      </c>
      <c r="P4" s="7" t="s">
        <v>24</v>
      </c>
      <c r="Q4" s="7" t="s">
        <v>25</v>
      </c>
      <c r="R4" s="7" t="s">
        <v>26</v>
      </c>
    </row>
    <row r="5" customFormat="false" ht="15" hidden="false" customHeight="false" outlineLevel="0" collapsed="false">
      <c r="A5" s="8" t="s">
        <v>27</v>
      </c>
      <c r="B5" s="9" t="n">
        <v>14</v>
      </c>
      <c r="C5" s="9" t="n">
        <v>30</v>
      </c>
      <c r="D5" s="9" t="n">
        <v>45</v>
      </c>
      <c r="E5" s="9" t="n">
        <v>4</v>
      </c>
      <c r="F5" s="9" t="n">
        <v>8</v>
      </c>
      <c r="G5" s="9" t="n">
        <v>10</v>
      </c>
      <c r="H5" s="9" t="n">
        <v>21</v>
      </c>
      <c r="I5" s="9" t="n">
        <v>30</v>
      </c>
      <c r="J5" s="9" t="n">
        <v>60</v>
      </c>
      <c r="K5" s="9" t="n">
        <v>7</v>
      </c>
      <c r="L5" s="9" t="n">
        <v>21</v>
      </c>
      <c r="M5" s="9" t="n">
        <v>6</v>
      </c>
      <c r="N5" s="9" t="n">
        <v>20</v>
      </c>
      <c r="O5" s="9" t="n">
        <v>15</v>
      </c>
      <c r="P5" s="9" t="n">
        <v>45</v>
      </c>
      <c r="Q5" s="9" t="n">
        <v>20</v>
      </c>
      <c r="R5" s="10" t="n">
        <f aca="false">SUM(N5:Q5)</f>
        <v>100</v>
      </c>
    </row>
    <row r="6" customFormat="false" ht="15" hidden="false" customHeight="false" outlineLevel="0" collapsed="false">
      <c r="A6" s="8" t="s">
        <v>28</v>
      </c>
      <c r="B6" s="9" t="n">
        <v>7</v>
      </c>
      <c r="C6" s="9" t="n">
        <v>14</v>
      </c>
      <c r="D6" s="9" t="n">
        <v>30</v>
      </c>
      <c r="E6" s="9" t="n">
        <v>3</v>
      </c>
      <c r="F6" s="9" t="n">
        <v>6</v>
      </c>
      <c r="G6" s="9" t="n">
        <v>7</v>
      </c>
      <c r="H6" s="9" t="n">
        <v>14</v>
      </c>
      <c r="I6" s="9" t="n">
        <v>30</v>
      </c>
      <c r="J6" s="9" t="n">
        <v>60</v>
      </c>
      <c r="K6" s="9" t="n">
        <v>0</v>
      </c>
      <c r="L6" s="9" t="n">
        <v>0</v>
      </c>
      <c r="M6" s="9" t="n">
        <v>6</v>
      </c>
      <c r="N6" s="9" t="n">
        <v>40</v>
      </c>
      <c r="O6" s="9" t="n">
        <v>20</v>
      </c>
      <c r="P6" s="9" t="n">
        <v>30</v>
      </c>
      <c r="Q6" s="9" t="n">
        <v>10</v>
      </c>
      <c r="R6" s="10" t="n">
        <f aca="false">SUM(N6:Q6)</f>
        <v>100</v>
      </c>
    </row>
    <row r="7" customFormat="false" ht="15" hidden="false" customHeight="false" outlineLevel="0" collapsed="false">
      <c r="A7" s="8" t="s">
        <v>29</v>
      </c>
      <c r="B7" s="9" t="n">
        <v>7</v>
      </c>
      <c r="C7" s="9" t="n">
        <v>14</v>
      </c>
      <c r="D7" s="9" t="n">
        <v>90</v>
      </c>
      <c r="E7" s="9" t="n">
        <v>4</v>
      </c>
      <c r="F7" s="9" t="n">
        <v>8</v>
      </c>
      <c r="G7" s="9" t="n">
        <v>10</v>
      </c>
      <c r="H7" s="9" t="n">
        <v>21</v>
      </c>
      <c r="I7" s="9" t="n">
        <v>30</v>
      </c>
      <c r="J7" s="9" t="n">
        <v>60</v>
      </c>
      <c r="K7" s="9" t="n">
        <v>0</v>
      </c>
      <c r="L7" s="9" t="n">
        <v>0</v>
      </c>
      <c r="M7" s="9" t="n">
        <v>6</v>
      </c>
      <c r="N7" s="9" t="n">
        <v>30</v>
      </c>
      <c r="O7" s="9" t="n">
        <v>30</v>
      </c>
      <c r="P7" s="9" t="n">
        <v>20</v>
      </c>
      <c r="Q7" s="9" t="n">
        <v>20</v>
      </c>
      <c r="R7" s="10" t="n">
        <f aca="false">SUM(N7:Q7)</f>
        <v>100</v>
      </c>
    </row>
    <row r="8" customFormat="false" ht="15" hidden="false" customHeight="false" outlineLevel="0" collapsed="false">
      <c r="A8" s="8" t="s">
        <v>30</v>
      </c>
      <c r="B8" s="9" t="n">
        <v>7</v>
      </c>
      <c r="C8" s="9" t="n">
        <v>14</v>
      </c>
      <c r="D8" s="9" t="n">
        <v>60</v>
      </c>
      <c r="E8" s="9" t="n">
        <v>3</v>
      </c>
      <c r="F8" s="9" t="n">
        <v>6</v>
      </c>
      <c r="G8" s="9" t="n">
        <v>7</v>
      </c>
      <c r="H8" s="9" t="n">
        <v>14</v>
      </c>
      <c r="I8" s="9" t="n">
        <v>15</v>
      </c>
      <c r="J8" s="9" t="n">
        <v>30</v>
      </c>
      <c r="K8" s="9" t="n">
        <v>0</v>
      </c>
      <c r="L8" s="9" t="n">
        <v>0</v>
      </c>
      <c r="M8" s="9" t="n">
        <v>6</v>
      </c>
      <c r="N8" s="9" t="n">
        <v>20</v>
      </c>
      <c r="O8" s="9" t="n">
        <v>40</v>
      </c>
      <c r="P8" s="9" t="n">
        <v>15</v>
      </c>
      <c r="Q8" s="9" t="n">
        <v>25</v>
      </c>
      <c r="R8" s="10" t="n">
        <f aca="false">SUM(N8:Q8)</f>
        <v>100</v>
      </c>
    </row>
    <row r="10" customFormat="false" ht="15" hidden="false" customHeight="false" outlineLevel="0" collapsed="false">
      <c r="A10" s="11" t="s">
        <v>31</v>
      </c>
    </row>
    <row r="11" customFormat="false" ht="30" hidden="false" customHeight="true" outlineLevel="0" collapsed="false">
      <c r="A11" s="11" t="s">
        <v>27</v>
      </c>
      <c r="B11" s="12" t="s">
        <v>32</v>
      </c>
      <c r="C11" s="12"/>
      <c r="D11" s="12"/>
      <c r="E11" s="12"/>
      <c r="F11" s="12"/>
      <c r="G11" s="12"/>
      <c r="H11" s="12"/>
      <c r="I11" s="12"/>
      <c r="J11" s="12"/>
      <c r="K11" s="12"/>
      <c r="L11" s="12"/>
    </row>
    <row r="12" customFormat="false" ht="30" hidden="false" customHeight="true" outlineLevel="0" collapsed="false">
      <c r="A12" s="11" t="s">
        <v>28</v>
      </c>
      <c r="B12" s="12" t="s">
        <v>33</v>
      </c>
      <c r="C12" s="12"/>
      <c r="D12" s="12"/>
      <c r="E12" s="12"/>
      <c r="F12" s="12"/>
      <c r="G12" s="12"/>
      <c r="H12" s="12"/>
      <c r="I12" s="12"/>
      <c r="J12" s="12"/>
      <c r="K12" s="12"/>
      <c r="L12" s="12"/>
    </row>
    <row r="13" customFormat="false" ht="30" hidden="false" customHeight="true" outlineLevel="0" collapsed="false">
      <c r="A13" s="11" t="s">
        <v>29</v>
      </c>
      <c r="B13" s="12" t="s">
        <v>34</v>
      </c>
      <c r="C13" s="12"/>
      <c r="D13" s="12"/>
      <c r="E13" s="12"/>
      <c r="F13" s="12"/>
      <c r="G13" s="12"/>
      <c r="H13" s="12"/>
      <c r="I13" s="12"/>
      <c r="J13" s="12"/>
      <c r="K13" s="12"/>
      <c r="L13" s="12"/>
    </row>
    <row r="14" customFormat="false" ht="30" hidden="false" customHeight="true" outlineLevel="0" collapsed="false">
      <c r="A14" s="11" t="s">
        <v>30</v>
      </c>
      <c r="B14" s="12" t="s">
        <v>35</v>
      </c>
      <c r="C14" s="12"/>
      <c r="D14" s="12"/>
      <c r="E14" s="12"/>
      <c r="F14" s="12"/>
      <c r="G14" s="12"/>
      <c r="H14" s="12"/>
      <c r="I14" s="12"/>
      <c r="J14" s="12"/>
      <c r="K14" s="12"/>
      <c r="L14" s="12"/>
    </row>
  </sheetData>
  <mergeCells count="4">
    <mergeCell ref="B11:L11"/>
    <mergeCell ref="B12:L12"/>
    <mergeCell ref="B13:L13"/>
    <mergeCell ref="B14:L14"/>
  </mergeCells>
  <conditionalFormatting sqref="R5:R8">
    <cfRule type="cellIs" priority="2" operator="notEqual" aboveAverage="0" equalAverage="0" bottom="0" percent="0" rank="0" text="" dxfId="0">
      <formula>100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2"/>
    <col collapsed="false" customWidth="true" hidden="false" outlineLevel="0" max="3" min="3" style="0" width="13"/>
    <col collapsed="false" customWidth="true" hidden="false" outlineLevel="0" max="4" min="4" style="0" width="10"/>
    <col collapsed="false" customWidth="true" hidden="false" outlineLevel="0" max="5" min="5" style="0" width="9"/>
    <col collapsed="false" customWidth="true" hidden="false" outlineLevel="0" max="6" min="6" style="0" width="10"/>
    <col collapsed="false" customWidth="true" hidden="false" outlineLevel="0" max="7" min="7" style="0" width="8"/>
    <col collapsed="false" customWidth="true" hidden="false" outlineLevel="0" max="8" min="8" style="0" width="10"/>
    <col collapsed="false" customWidth="true" hidden="false" outlineLevel="0" max="9" min="9" style="0" width="9"/>
    <col collapsed="false" customWidth="true" hidden="false" outlineLevel="0" max="11" min="10" style="0" width="10"/>
    <col collapsed="false" customWidth="true" hidden="false" outlineLevel="0" max="13" min="12" style="0" width="9"/>
    <col collapsed="false" customWidth="true" hidden="false" outlineLevel="0" max="15" min="14" style="0" width="10"/>
    <col collapsed="false" customWidth="true" hidden="false" outlineLevel="0" max="16" min="16" style="0" width="11"/>
    <col collapsed="false" customWidth="true" hidden="false" outlineLevel="0" max="18" min="17" style="0" width="10"/>
    <col collapsed="false" customWidth="true" hidden="false" outlineLevel="0" max="19" min="19" style="0" width="11"/>
    <col collapsed="false" customWidth="true" hidden="false" outlineLevel="0" max="20" min="20" style="0" width="17"/>
    <col collapsed="false" customWidth="true" hidden="false" outlineLevel="0" max="21" min="21" style="0" width="44"/>
  </cols>
  <sheetData>
    <row r="1" customFormat="false" ht="57.75" hidden="false" customHeight="true" outlineLevel="0" collapsed="false">
      <c r="A1" s="13" t="s">
        <v>36</v>
      </c>
      <c r="B1" s="13" t="s">
        <v>9</v>
      </c>
      <c r="C1" s="13" t="s">
        <v>37</v>
      </c>
      <c r="D1" s="14" t="s">
        <v>38</v>
      </c>
      <c r="E1" s="14" t="s">
        <v>39</v>
      </c>
      <c r="F1" s="14" t="s">
        <v>40</v>
      </c>
      <c r="G1" s="14" t="s">
        <v>41</v>
      </c>
      <c r="H1" s="14" t="s">
        <v>42</v>
      </c>
      <c r="I1" s="14" t="s">
        <v>43</v>
      </c>
      <c r="J1" s="14" t="s">
        <v>44</v>
      </c>
      <c r="K1" s="14" t="s">
        <v>45</v>
      </c>
      <c r="L1" s="14" t="s">
        <v>46</v>
      </c>
      <c r="M1" s="14" t="s">
        <v>47</v>
      </c>
      <c r="N1" s="15" t="s">
        <v>48</v>
      </c>
      <c r="O1" s="15" t="s">
        <v>49</v>
      </c>
      <c r="P1" s="15" t="s">
        <v>50</v>
      </c>
      <c r="Q1" s="15" t="s">
        <v>51</v>
      </c>
      <c r="R1" s="16" t="s">
        <v>52</v>
      </c>
      <c r="S1" s="17" t="s">
        <v>53</v>
      </c>
      <c r="T1" s="17" t="s">
        <v>54</v>
      </c>
      <c r="U1" s="17" t="s">
        <v>55</v>
      </c>
    </row>
    <row r="2" customFormat="false" ht="15" hidden="false" customHeight="false" outlineLevel="0" collapsed="false">
      <c r="A2" s="18" t="s">
        <v>56</v>
      </c>
      <c r="B2" s="18" t="s">
        <v>29</v>
      </c>
      <c r="C2" s="18" t="s">
        <v>57</v>
      </c>
      <c r="D2" s="19" t="n">
        <v>3</v>
      </c>
      <c r="E2" s="19" t="n">
        <v>3</v>
      </c>
      <c r="F2" s="19" t="n">
        <v>40</v>
      </c>
      <c r="G2" s="19" t="n">
        <v>1</v>
      </c>
      <c r="H2" s="19" t="s">
        <v>58</v>
      </c>
      <c r="I2" s="19" t="n">
        <v>4</v>
      </c>
      <c r="J2" s="19" t="n">
        <v>0</v>
      </c>
      <c r="K2" s="19" t="n">
        <v>0</v>
      </c>
      <c r="L2" s="19" t="n">
        <v>9</v>
      </c>
      <c r="M2" s="19" t="n">
        <v>2</v>
      </c>
      <c r="N2" s="20" t="str">
        <f aca="false">IF($B2="","",IF($D2="",IF($B2="Onboarding","Green","Yellow"),IF($D2&lt;=INDEX(Profiles!$B$5:$B$8,MATCH($B2,Profiles!$A$5:$A$8,0)),"Green",IF($D2&lt;=INDEX(Profiles!$C$5:$C$8,MATCH($B2,Profiles!$A$5:$A$8,0)),"Yellow","Red"))))</f>
        <v>Green</v>
      </c>
      <c r="O2" s="20" t="str">
        <f aca="false">IF($B2="","",IF($B2="Onboarding",IF(N($K2)&gt;=INDEX(Profiles!$L$5:$L$8,MATCH($B2,Profiles!$A$5:$A$8,0)),"Red",IF(N($K2)&gt;=INDEX(Profiles!$K$5:$K$8,MATCH($B2,Profiles!$A$5:$A$8,0)),"Yellow","Green")),IF($E2="","Yellow",IF($E2=1,"Red",IF(OR($E2=2,N($F2)&gt;INDEX(Profiles!$D$5:$D$8,MATCH($B2,Profiles!$A$5:$A$8,0))),"Yellow","Green")))))</f>
        <v>Green</v>
      </c>
      <c r="P2" s="20" t="str">
        <f aca="false">IF($B2="","",IF(OR(AND($H2="C",N($I2)&gt;=1),N($G2)&gt;=INDEX(Profiles!$F$5:$F$8,MATCH($B2,Profiles!$A$5:$A$8,0)),N($I2)&gt;=INDEX(Profiles!$H$5:$H$8,MATCH($B2,Profiles!$A$5:$A$8,0)),N($J2)&gt;=INDEX(Profiles!$J$5:$J$8,MATCH($B2,Profiles!$A$5:$A$8,0))),"Red",IF(OR($H2="H",N($G2)&gt;=INDEX(Profiles!$E$5:$E$8,MATCH($B2,Profiles!$A$5:$A$8,0)),N($I2)&gt;=INDEX(Profiles!$G$5:$G$8,MATCH($B2,Profiles!$A$5:$A$8,0)),N($J2)&gt;=INDEX(Profiles!$I$5:$I$8,MATCH($B2,Profiles!$A$5:$A$8,0))),"Yellow","Green")))</f>
        <v>Green</v>
      </c>
      <c r="Q2" s="20" t="str">
        <f aca="false">IF($B2="","",IF($L2="",IF(OR($B2="Onboarding",$B2="Hypercare"),"Green","Yellow"),IF($L2&lt;=6,"Red",IF(OR($L2&lt;=8,N($M2)&gt;=INDEX(Profiles!$M$5:$M$8,MATCH($B2,Profiles!$A$5:$A$8,0))),"Yellow","Green"))))</f>
        <v>Green</v>
      </c>
      <c r="R2" s="21" t="str">
        <f aca="false">IF($B2="","",IF(COUNTIF(N2:Q2,"Red")&gt;0,"Red",IF(COUNTIF(N2:Q2,"Yellow")&gt;0,"Yellow","Green")))</f>
        <v>Green</v>
      </c>
      <c r="S2" s="22" t="n">
        <f aca="false">IF($B2="","",ROUND(INDEX(Profiles!$N$5:$N$8,MATCH($B2,Profiles!$A$5:$A$8,0))*IF(N2="Green",1,IF(N2="Yellow",0.5,0))+INDEX(Profiles!$O$5:$O$8,MATCH($B2,Profiles!$A$5:$A$8,0))*IF(O2="Green",1,IF(O2="Yellow",0.5,0))+INDEX(Profiles!$P$5:$P$8,MATCH($B2,Profiles!$A$5:$A$8,0))*IF(P2="Green",1,IF(P2="Yellow",0.5,0))+INDEX(Profiles!$Q$5:$Q$8,MATCH($B2,Profiles!$A$5:$A$8,0))*IF(Q2="Green",1,IF(Q2="Yellow",0.5,0)),0))</f>
        <v>100</v>
      </c>
      <c r="T2" s="20" t="str">
        <f aca="false">IF($B2="","",IF(N2="Red","Adoption Workshop",IF(P2="Red","Success Initiative",IF(Q2="Red","Feedback Cycle",IF(O2="Red",IF($B2="Onboarding","Success Initiative","Business Review"),IF(AND($B2&lt;&gt;"Onboarding",N($F2)&gt;INDEX(Profiles!$D$5:$D$8,MATCH($B2,Profiles!$A$5:$A$8,0))),"Business Review",IF(N2="Yellow","Adoption Workshop",IF(P2="Yellow","Success Initiative",IF(Q2="Yellow","Feedback Cycle",IF(O2="Yellow",IF($B2="Onboarding","Success Initiative","Business Review"),"—"))))))))))</f>
        <v>—</v>
      </c>
      <c r="U2" s="18" t="s">
        <v>59</v>
      </c>
    </row>
    <row r="3" customFormat="false" ht="15" hidden="false" customHeight="false" outlineLevel="0" collapsed="false">
      <c r="A3" s="18" t="s">
        <v>60</v>
      </c>
      <c r="B3" s="18" t="s">
        <v>28</v>
      </c>
      <c r="C3" s="18" t="s">
        <v>61</v>
      </c>
      <c r="D3" s="19" t="n">
        <v>2</v>
      </c>
      <c r="E3" s="19" t="n">
        <v>3</v>
      </c>
      <c r="F3" s="19" t="n">
        <v>20</v>
      </c>
      <c r="G3" s="19" t="n">
        <v>2</v>
      </c>
      <c r="H3" s="19" t="s">
        <v>58</v>
      </c>
      <c r="I3" s="19" t="n">
        <v>3</v>
      </c>
      <c r="J3" s="19" t="n">
        <v>0</v>
      </c>
      <c r="K3" s="19" t="n">
        <v>0</v>
      </c>
      <c r="L3" s="19"/>
      <c r="M3" s="19"/>
      <c r="N3" s="20" t="str">
        <f aca="false">IF($B3="","",IF($D3="",IF($B3="Onboarding","Green","Yellow"),IF($D3&lt;=INDEX(Profiles!$B$5:$B$8,MATCH($B3,Profiles!$A$5:$A$8,0)),"Green",IF($D3&lt;=INDEX(Profiles!$C$5:$C$8,MATCH($B3,Profiles!$A$5:$A$8,0)),"Yellow","Red"))))</f>
        <v>Green</v>
      </c>
      <c r="O3" s="20" t="str">
        <f aca="false">IF($B3="","",IF($B3="Onboarding",IF(N($K3)&gt;=INDEX(Profiles!$L$5:$L$8,MATCH($B3,Profiles!$A$5:$A$8,0)),"Red",IF(N($K3)&gt;=INDEX(Profiles!$K$5:$K$8,MATCH($B3,Profiles!$A$5:$A$8,0)),"Yellow","Green")),IF($E3="","Yellow",IF($E3=1,"Red",IF(OR($E3=2,N($F3)&gt;INDEX(Profiles!$D$5:$D$8,MATCH($B3,Profiles!$A$5:$A$8,0))),"Yellow","Green")))))</f>
        <v>Green</v>
      </c>
      <c r="P3" s="20" t="str">
        <f aca="false">IF($B3="","",IF(OR(AND($H3="C",N($I3)&gt;=1),N($G3)&gt;=INDEX(Profiles!$F$5:$F$8,MATCH($B3,Profiles!$A$5:$A$8,0)),N($I3)&gt;=INDEX(Profiles!$H$5:$H$8,MATCH($B3,Profiles!$A$5:$A$8,0)),N($J3)&gt;=INDEX(Profiles!$J$5:$J$8,MATCH($B3,Profiles!$A$5:$A$8,0))),"Red",IF(OR($H3="H",N($G3)&gt;=INDEX(Profiles!$E$5:$E$8,MATCH($B3,Profiles!$A$5:$A$8,0)),N($I3)&gt;=INDEX(Profiles!$G$5:$G$8,MATCH($B3,Profiles!$A$5:$A$8,0)),N($J3)&gt;=INDEX(Profiles!$I$5:$I$8,MATCH($B3,Profiles!$A$5:$A$8,0))),"Yellow","Green")))</f>
        <v>Green</v>
      </c>
      <c r="Q3" s="20" t="str">
        <f aca="false">IF($B3="","",IF($L3="",IF(OR($B3="Onboarding",$B3="Hypercare"),"Green","Yellow"),IF($L3&lt;=6,"Red",IF(OR($L3&lt;=8,N($M3)&gt;=INDEX(Profiles!$M$5:$M$8,MATCH($B3,Profiles!$A$5:$A$8,0))),"Yellow","Green"))))</f>
        <v>Green</v>
      </c>
      <c r="R3" s="21" t="str">
        <f aca="false">IF($B3="","",IF(COUNTIF(N3:Q3,"Red")&gt;0,"Red",IF(COUNTIF(N3:Q3,"Yellow")&gt;0,"Yellow","Green")))</f>
        <v>Green</v>
      </c>
      <c r="S3" s="22" t="n">
        <f aca="false">IF($B3="","",ROUND(INDEX(Profiles!$N$5:$N$8,MATCH($B3,Profiles!$A$5:$A$8,0))*IF(N3="Green",1,IF(N3="Yellow",0.5,0))+INDEX(Profiles!$O$5:$O$8,MATCH($B3,Profiles!$A$5:$A$8,0))*IF(O3="Green",1,IF(O3="Yellow",0.5,0))+INDEX(Profiles!$P$5:$P$8,MATCH($B3,Profiles!$A$5:$A$8,0))*IF(P3="Green",1,IF(P3="Yellow",0.5,0))+INDEX(Profiles!$Q$5:$Q$8,MATCH($B3,Profiles!$A$5:$A$8,0))*IF(Q3="Green",1,IF(Q3="Yellow",0.5,0)),0))</f>
        <v>100</v>
      </c>
      <c r="T3" s="20" t="str">
        <f aca="false">IF($B3="","",IF(N3="Red","Adoption Workshop",IF(P3="Red","Success Initiative",IF(Q3="Red","Feedback Cycle",IF(O3="Red",IF($B3="Onboarding","Success Initiative","Business Review"),IF(AND($B3&lt;&gt;"Onboarding",N($F3)&gt;INDEX(Profiles!$D$5:$D$8,MATCH($B3,Profiles!$A$5:$A$8,0))),"Business Review",IF(N3="Yellow","Adoption Workshop",IF(P3="Yellow","Success Initiative",IF(Q3="Yellow","Feedback Cycle",IF(O3="Yellow",IF($B3="Onboarding","Success Initiative","Business Review"),"—"))))))))))</f>
        <v>—</v>
      </c>
      <c r="U3" s="18" t="s">
        <v>62</v>
      </c>
    </row>
    <row r="4" customFormat="false" ht="15" hidden="false" customHeight="false" outlineLevel="0" collapsed="false">
      <c r="A4" s="18" t="s">
        <v>63</v>
      </c>
      <c r="B4" s="18" t="s">
        <v>28</v>
      </c>
      <c r="C4" s="18" t="s">
        <v>57</v>
      </c>
      <c r="D4" s="19" t="n">
        <v>12</v>
      </c>
      <c r="E4" s="19"/>
      <c r="F4" s="19"/>
      <c r="G4" s="19" t="n">
        <v>3</v>
      </c>
      <c r="H4" s="19" t="s">
        <v>64</v>
      </c>
      <c r="I4" s="19" t="n">
        <v>9</v>
      </c>
      <c r="J4" s="19" t="n">
        <v>0</v>
      </c>
      <c r="K4" s="19" t="n">
        <v>0</v>
      </c>
      <c r="L4" s="19"/>
      <c r="M4" s="19"/>
      <c r="N4" s="20" t="str">
        <f aca="false">IF($B4="","",IF($D4="",IF($B4="Onboarding","Green","Yellow"),IF($D4&lt;=INDEX(Profiles!$B$5:$B$8,MATCH($B4,Profiles!$A$5:$A$8,0)),"Green",IF($D4&lt;=INDEX(Profiles!$C$5:$C$8,MATCH($B4,Profiles!$A$5:$A$8,0)),"Yellow","Red"))))</f>
        <v>Yellow</v>
      </c>
      <c r="O4" s="20" t="str">
        <f aca="false">IF($B4="","",IF($B4="Onboarding",IF(N($K4)&gt;=INDEX(Profiles!$L$5:$L$8,MATCH($B4,Profiles!$A$5:$A$8,0)),"Red",IF(N($K4)&gt;=INDEX(Profiles!$K$5:$K$8,MATCH($B4,Profiles!$A$5:$A$8,0)),"Yellow","Green")),IF($E4="","Yellow",IF($E4=1,"Red",IF(OR($E4=2,N($F4)&gt;INDEX(Profiles!$D$5:$D$8,MATCH($B4,Profiles!$A$5:$A$8,0))),"Yellow","Green")))))</f>
        <v>Yellow</v>
      </c>
      <c r="P4" s="20" t="str">
        <f aca="false">IF($B4="","",IF(OR(AND($H4="C",N($I4)&gt;=1),N($G4)&gt;=INDEX(Profiles!$F$5:$F$8,MATCH($B4,Profiles!$A$5:$A$8,0)),N($I4)&gt;=INDEX(Profiles!$H$5:$H$8,MATCH($B4,Profiles!$A$5:$A$8,0)),N($J4)&gt;=INDEX(Profiles!$J$5:$J$8,MATCH($B4,Profiles!$A$5:$A$8,0))),"Red",IF(OR($H4="H",N($G4)&gt;=INDEX(Profiles!$E$5:$E$8,MATCH($B4,Profiles!$A$5:$A$8,0)),N($I4)&gt;=INDEX(Profiles!$G$5:$G$8,MATCH($B4,Profiles!$A$5:$A$8,0)),N($J4)&gt;=INDEX(Profiles!$I$5:$I$8,MATCH($B4,Profiles!$A$5:$A$8,0))),"Yellow","Green")))</f>
        <v>Yellow</v>
      </c>
      <c r="Q4" s="20" t="str">
        <f aca="false">IF($B4="","",IF($L4="",IF(OR($B4="Onboarding",$B4="Hypercare"),"Green","Yellow"),IF($L4&lt;=6,"Red",IF(OR($L4&lt;=8,N($M4)&gt;=INDEX(Profiles!$M$5:$M$8,MATCH($B4,Profiles!$A$5:$A$8,0))),"Yellow","Green"))))</f>
        <v>Green</v>
      </c>
      <c r="R4" s="21" t="str">
        <f aca="false">IF($B4="","",IF(COUNTIF(N4:Q4,"Red")&gt;0,"Red",IF(COUNTIF(N4:Q4,"Yellow")&gt;0,"Yellow","Green")))</f>
        <v>Yellow</v>
      </c>
      <c r="S4" s="22" t="n">
        <f aca="false">IF($B4="","",ROUND(INDEX(Profiles!$N$5:$N$8,MATCH($B4,Profiles!$A$5:$A$8,0))*IF(N4="Green",1,IF(N4="Yellow",0.5,0))+INDEX(Profiles!$O$5:$O$8,MATCH($B4,Profiles!$A$5:$A$8,0))*IF(O4="Green",1,IF(O4="Yellow",0.5,0))+INDEX(Profiles!$P$5:$P$8,MATCH($B4,Profiles!$A$5:$A$8,0))*IF(P4="Green",1,IF(P4="Yellow",0.5,0))+INDEX(Profiles!$Q$5:$Q$8,MATCH($B4,Profiles!$A$5:$A$8,0))*IF(Q4="Green",1,IF(Q4="Yellow",0.5,0)),0))</f>
        <v>55</v>
      </c>
      <c r="T4" s="20" t="str">
        <f aca="false">IF($B4="","",IF(N4="Red","Adoption Workshop",IF(P4="Red","Success Initiative",IF(Q4="Red","Feedback Cycle",IF(O4="Red",IF($B4="Onboarding","Success Initiative","Business Review"),IF(AND($B4&lt;&gt;"Onboarding",N($F4)&gt;INDEX(Profiles!$D$5:$D$8,MATCH($B4,Profiles!$A$5:$A$8,0))),"Business Review",IF(N4="Yellow","Adoption Workshop",IF(P4="Yellow","Success Initiative",IF(Q4="Yellow","Feedback Cycle",IF(O4="Yellow",IF($B4="Onboarding","Success Initiative","Business Review"),"—"))))))))))</f>
        <v>Adoption Workshop</v>
      </c>
      <c r="U4" s="18" t="s">
        <v>65</v>
      </c>
    </row>
    <row r="5" customFormat="false" ht="15" hidden="false" customHeight="false" outlineLevel="0" collapsed="false">
      <c r="A5" s="18" t="s">
        <v>66</v>
      </c>
      <c r="B5" s="18" t="s">
        <v>29</v>
      </c>
      <c r="C5" s="18" t="s">
        <v>57</v>
      </c>
      <c r="D5" s="19" t="n">
        <v>5</v>
      </c>
      <c r="E5" s="19" t="n">
        <v>3</v>
      </c>
      <c r="F5" s="19" t="n">
        <v>100</v>
      </c>
      <c r="G5" s="19" t="n">
        <v>1</v>
      </c>
      <c r="H5" s="19" t="s">
        <v>58</v>
      </c>
      <c r="I5" s="19" t="n">
        <v>2</v>
      </c>
      <c r="J5" s="19" t="n">
        <v>0</v>
      </c>
      <c r="K5" s="19" t="n">
        <v>0</v>
      </c>
      <c r="L5" s="19" t="n">
        <v>8</v>
      </c>
      <c r="M5" s="19" t="n">
        <v>1</v>
      </c>
      <c r="N5" s="20" t="str">
        <f aca="false">IF($B5="","",IF($D5="",IF($B5="Onboarding","Green","Yellow"),IF($D5&lt;=INDEX(Profiles!$B$5:$B$8,MATCH($B5,Profiles!$A$5:$A$8,0)),"Green",IF($D5&lt;=INDEX(Profiles!$C$5:$C$8,MATCH($B5,Profiles!$A$5:$A$8,0)),"Yellow","Red"))))</f>
        <v>Green</v>
      </c>
      <c r="O5" s="20" t="str">
        <f aca="false">IF($B5="","",IF($B5="Onboarding",IF(N($K5)&gt;=INDEX(Profiles!$L$5:$L$8,MATCH($B5,Profiles!$A$5:$A$8,0)),"Red",IF(N($K5)&gt;=INDEX(Profiles!$K$5:$K$8,MATCH($B5,Profiles!$A$5:$A$8,0)),"Yellow","Green")),IF($E5="","Yellow",IF($E5=1,"Red",IF(OR($E5=2,N($F5)&gt;INDEX(Profiles!$D$5:$D$8,MATCH($B5,Profiles!$A$5:$A$8,0))),"Yellow","Green")))))</f>
        <v>Yellow</v>
      </c>
      <c r="P5" s="20" t="str">
        <f aca="false">IF($B5="","",IF(OR(AND($H5="C",N($I5)&gt;=1),N($G5)&gt;=INDEX(Profiles!$F$5:$F$8,MATCH($B5,Profiles!$A$5:$A$8,0)),N($I5)&gt;=INDEX(Profiles!$H$5:$H$8,MATCH($B5,Profiles!$A$5:$A$8,0)),N($J5)&gt;=INDEX(Profiles!$J$5:$J$8,MATCH($B5,Profiles!$A$5:$A$8,0))),"Red",IF(OR($H5="H",N($G5)&gt;=INDEX(Profiles!$E$5:$E$8,MATCH($B5,Profiles!$A$5:$A$8,0)),N($I5)&gt;=INDEX(Profiles!$G$5:$G$8,MATCH($B5,Profiles!$A$5:$A$8,0)),N($J5)&gt;=INDEX(Profiles!$I$5:$I$8,MATCH($B5,Profiles!$A$5:$A$8,0))),"Yellow","Green")))</f>
        <v>Green</v>
      </c>
      <c r="Q5" s="20" t="str">
        <f aca="false">IF($B5="","",IF($L5="",IF(OR($B5="Onboarding",$B5="Hypercare"),"Green","Yellow"),IF($L5&lt;=6,"Red",IF(OR($L5&lt;=8,N($M5)&gt;=INDEX(Profiles!$M$5:$M$8,MATCH($B5,Profiles!$A$5:$A$8,0))),"Yellow","Green"))))</f>
        <v>Yellow</v>
      </c>
      <c r="R5" s="21" t="str">
        <f aca="false">IF($B5="","",IF(COUNTIF(N5:Q5,"Red")&gt;0,"Red",IF(COUNTIF(N5:Q5,"Yellow")&gt;0,"Yellow","Green")))</f>
        <v>Yellow</v>
      </c>
      <c r="S5" s="22" t="n">
        <f aca="false">IF($B5="","",ROUND(INDEX(Profiles!$N$5:$N$8,MATCH($B5,Profiles!$A$5:$A$8,0))*IF(N5="Green",1,IF(N5="Yellow",0.5,0))+INDEX(Profiles!$O$5:$O$8,MATCH($B5,Profiles!$A$5:$A$8,0))*IF(O5="Green",1,IF(O5="Yellow",0.5,0))+INDEX(Profiles!$P$5:$P$8,MATCH($B5,Profiles!$A$5:$A$8,0))*IF(P5="Green",1,IF(P5="Yellow",0.5,0))+INDEX(Profiles!$Q$5:$Q$8,MATCH($B5,Profiles!$A$5:$A$8,0))*IF(Q5="Green",1,IF(Q5="Yellow",0.5,0)),0))</f>
        <v>75</v>
      </c>
      <c r="T5" s="20" t="str">
        <f aca="false">IF($B5="","",IF(N5="Red","Adoption Workshop",IF(P5="Red","Success Initiative",IF(Q5="Red","Feedback Cycle",IF(O5="Red",IF($B5="Onboarding","Success Initiative","Business Review"),IF(AND($B5&lt;&gt;"Onboarding",N($F5)&gt;INDEX(Profiles!$D$5:$D$8,MATCH($B5,Profiles!$A$5:$A$8,0))),"Business Review",IF(N5="Yellow","Adoption Workshop",IF(P5="Yellow","Success Initiative",IF(Q5="Yellow","Feedback Cycle",IF(O5="Yellow",IF($B5="Onboarding","Success Initiative","Business Review"),"—"))))))))))</f>
        <v>Business Review</v>
      </c>
      <c r="U5" s="18" t="s">
        <v>67</v>
      </c>
    </row>
    <row r="6" customFormat="false" ht="15" hidden="false" customHeight="false" outlineLevel="0" collapsed="false">
      <c r="A6" s="18" t="s">
        <v>68</v>
      </c>
      <c r="B6" s="18" t="s">
        <v>27</v>
      </c>
      <c r="C6" s="18" t="s">
        <v>61</v>
      </c>
      <c r="D6" s="19"/>
      <c r="E6" s="19"/>
      <c r="F6" s="19"/>
      <c r="G6" s="19" t="n">
        <v>2</v>
      </c>
      <c r="H6" s="19" t="s">
        <v>58</v>
      </c>
      <c r="I6" s="19" t="n">
        <v>6</v>
      </c>
      <c r="J6" s="19" t="n">
        <v>0</v>
      </c>
      <c r="K6" s="19" t="n">
        <v>9</v>
      </c>
      <c r="L6" s="19"/>
      <c r="M6" s="19"/>
      <c r="N6" s="20" t="str">
        <f aca="false">IF($B6="","",IF($D6="",IF($B6="Onboarding","Green","Yellow"),IF($D6&lt;=INDEX(Profiles!$B$5:$B$8,MATCH($B6,Profiles!$A$5:$A$8,0)),"Green",IF($D6&lt;=INDEX(Profiles!$C$5:$C$8,MATCH($B6,Profiles!$A$5:$A$8,0)),"Yellow","Red"))))</f>
        <v>Green</v>
      </c>
      <c r="O6" s="20" t="str">
        <f aca="false">IF($B6="","",IF($B6="Onboarding",IF(N($K6)&gt;=INDEX(Profiles!$L$5:$L$8,MATCH($B6,Profiles!$A$5:$A$8,0)),"Red",IF(N($K6)&gt;=INDEX(Profiles!$K$5:$K$8,MATCH($B6,Profiles!$A$5:$A$8,0)),"Yellow","Green")),IF($E6="","Yellow",IF($E6=1,"Red",IF(OR($E6=2,N($F6)&gt;INDEX(Profiles!$D$5:$D$8,MATCH($B6,Profiles!$A$5:$A$8,0))),"Yellow","Green")))))</f>
        <v>Yellow</v>
      </c>
      <c r="P6" s="20" t="str">
        <f aca="false">IF($B6="","",IF(OR(AND($H6="C",N($I6)&gt;=1),N($G6)&gt;=INDEX(Profiles!$F$5:$F$8,MATCH($B6,Profiles!$A$5:$A$8,0)),N($I6)&gt;=INDEX(Profiles!$H$5:$H$8,MATCH($B6,Profiles!$A$5:$A$8,0)),N($J6)&gt;=INDEX(Profiles!$J$5:$J$8,MATCH($B6,Profiles!$A$5:$A$8,0))),"Red",IF(OR($H6="H",N($G6)&gt;=INDEX(Profiles!$E$5:$E$8,MATCH($B6,Profiles!$A$5:$A$8,0)),N($I6)&gt;=INDEX(Profiles!$G$5:$G$8,MATCH($B6,Profiles!$A$5:$A$8,0)),N($J6)&gt;=INDEX(Profiles!$I$5:$I$8,MATCH($B6,Profiles!$A$5:$A$8,0))),"Yellow","Green")))</f>
        <v>Green</v>
      </c>
      <c r="Q6" s="20" t="str">
        <f aca="false">IF($B6="","",IF($L6="",IF(OR($B6="Onboarding",$B6="Hypercare"),"Green","Yellow"),IF($L6&lt;=6,"Red",IF(OR($L6&lt;=8,N($M6)&gt;=INDEX(Profiles!$M$5:$M$8,MATCH($B6,Profiles!$A$5:$A$8,0))),"Yellow","Green"))))</f>
        <v>Green</v>
      </c>
      <c r="R6" s="21" t="str">
        <f aca="false">IF($B6="","",IF(COUNTIF(N6:Q6,"Red")&gt;0,"Red",IF(COUNTIF(N6:Q6,"Yellow")&gt;0,"Yellow","Green")))</f>
        <v>Yellow</v>
      </c>
      <c r="S6" s="22" t="n">
        <f aca="false">IF($B6="","",ROUND(INDEX(Profiles!$N$5:$N$8,MATCH($B6,Profiles!$A$5:$A$8,0))*IF(N6="Green",1,IF(N6="Yellow",0.5,0))+INDEX(Profiles!$O$5:$O$8,MATCH($B6,Profiles!$A$5:$A$8,0))*IF(O6="Green",1,IF(O6="Yellow",0.5,0))+INDEX(Profiles!$P$5:$P$8,MATCH($B6,Profiles!$A$5:$A$8,0))*IF(P6="Green",1,IF(P6="Yellow",0.5,0))+INDEX(Profiles!$Q$5:$Q$8,MATCH($B6,Profiles!$A$5:$A$8,0))*IF(Q6="Green",1,IF(Q6="Yellow",0.5,0)),0))</f>
        <v>93</v>
      </c>
      <c r="T6" s="20" t="str">
        <f aca="false">IF($B6="","",IF(N6="Red","Adoption Workshop",IF(P6="Red","Success Initiative",IF(Q6="Red","Feedback Cycle",IF(O6="Red",IF($B6="Onboarding","Success Initiative","Business Review"),IF(AND($B6&lt;&gt;"Onboarding",N($F6)&gt;INDEX(Profiles!$D$5:$D$8,MATCH($B6,Profiles!$A$5:$A$8,0))),"Business Review",IF(N6="Yellow","Adoption Workshop",IF(P6="Yellow","Success Initiative",IF(Q6="Yellow","Feedback Cycle",IF(O6="Yellow",IF($B6="Onboarding","Success Initiative","Business Review"),"—"))))))))))</f>
        <v>Success Initiative</v>
      </c>
      <c r="U6" s="18" t="s">
        <v>69</v>
      </c>
    </row>
    <row r="7" customFormat="false" ht="15" hidden="false" customHeight="false" outlineLevel="0" collapsed="false">
      <c r="A7" s="18" t="s">
        <v>70</v>
      </c>
      <c r="B7" s="18" t="s">
        <v>30</v>
      </c>
      <c r="C7" s="18" t="s">
        <v>57</v>
      </c>
      <c r="D7" s="19" t="n">
        <v>4</v>
      </c>
      <c r="E7" s="19" t="n">
        <v>3</v>
      </c>
      <c r="F7" s="19" t="n">
        <v>30</v>
      </c>
      <c r="G7" s="19" t="n">
        <v>0</v>
      </c>
      <c r="H7" s="19" t="s">
        <v>58</v>
      </c>
      <c r="I7" s="19" t="n">
        <v>0</v>
      </c>
      <c r="J7" s="19" t="n">
        <v>0</v>
      </c>
      <c r="K7" s="19" t="n">
        <v>0</v>
      </c>
      <c r="L7" s="19" t="n">
        <v>10</v>
      </c>
      <c r="M7" s="19" t="n">
        <v>3</v>
      </c>
      <c r="N7" s="20" t="str">
        <f aca="false">IF($B7="","",IF($D7="",IF($B7="Onboarding","Green","Yellow"),IF($D7&lt;=INDEX(Profiles!$B$5:$B$8,MATCH($B7,Profiles!$A$5:$A$8,0)),"Green",IF($D7&lt;=INDEX(Profiles!$C$5:$C$8,MATCH($B7,Profiles!$A$5:$A$8,0)),"Yellow","Red"))))</f>
        <v>Green</v>
      </c>
      <c r="O7" s="20" t="str">
        <f aca="false">IF($B7="","",IF($B7="Onboarding",IF(N($K7)&gt;=INDEX(Profiles!$L$5:$L$8,MATCH($B7,Profiles!$A$5:$A$8,0)),"Red",IF(N($K7)&gt;=INDEX(Profiles!$K$5:$K$8,MATCH($B7,Profiles!$A$5:$A$8,0)),"Yellow","Green")),IF($E7="","Yellow",IF($E7=1,"Red",IF(OR($E7=2,N($F7)&gt;INDEX(Profiles!$D$5:$D$8,MATCH($B7,Profiles!$A$5:$A$8,0))),"Yellow","Green")))))</f>
        <v>Green</v>
      </c>
      <c r="P7" s="20" t="str">
        <f aca="false">IF($B7="","",IF(OR(AND($H7="C",N($I7)&gt;=1),N($G7)&gt;=INDEX(Profiles!$F$5:$F$8,MATCH($B7,Profiles!$A$5:$A$8,0)),N($I7)&gt;=INDEX(Profiles!$H$5:$H$8,MATCH($B7,Profiles!$A$5:$A$8,0)),N($J7)&gt;=INDEX(Profiles!$J$5:$J$8,MATCH($B7,Profiles!$A$5:$A$8,0))),"Red",IF(OR($H7="H",N($G7)&gt;=INDEX(Profiles!$E$5:$E$8,MATCH($B7,Profiles!$A$5:$A$8,0)),N($I7)&gt;=INDEX(Profiles!$G$5:$G$8,MATCH($B7,Profiles!$A$5:$A$8,0)),N($J7)&gt;=INDEX(Profiles!$I$5:$I$8,MATCH($B7,Profiles!$A$5:$A$8,0))),"Yellow","Green")))</f>
        <v>Green</v>
      </c>
      <c r="Q7" s="20" t="str">
        <f aca="false">IF($B7="","",IF($L7="",IF(OR($B7="Onboarding",$B7="Hypercare"),"Green","Yellow"),IF($L7&lt;=6,"Red",IF(OR($L7&lt;=8,N($M7)&gt;=INDEX(Profiles!$M$5:$M$8,MATCH($B7,Profiles!$A$5:$A$8,0))),"Yellow","Green"))))</f>
        <v>Green</v>
      </c>
      <c r="R7" s="21" t="str">
        <f aca="false">IF($B7="","",IF(COUNTIF(N7:Q7,"Red")&gt;0,"Red",IF(COUNTIF(N7:Q7,"Yellow")&gt;0,"Yellow","Green")))</f>
        <v>Green</v>
      </c>
      <c r="S7" s="22" t="n">
        <f aca="false">IF($B7="","",ROUND(INDEX(Profiles!$N$5:$N$8,MATCH($B7,Profiles!$A$5:$A$8,0))*IF(N7="Green",1,IF(N7="Yellow",0.5,0))+INDEX(Profiles!$O$5:$O$8,MATCH($B7,Profiles!$A$5:$A$8,0))*IF(O7="Green",1,IF(O7="Yellow",0.5,0))+INDEX(Profiles!$P$5:$P$8,MATCH($B7,Profiles!$A$5:$A$8,0))*IF(P7="Green",1,IF(P7="Yellow",0.5,0))+INDEX(Profiles!$Q$5:$Q$8,MATCH($B7,Profiles!$A$5:$A$8,0))*IF(Q7="Green",1,IF(Q7="Yellow",0.5,0)),0))</f>
        <v>100</v>
      </c>
      <c r="T7" s="20" t="str">
        <f aca="false">IF($B7="","",IF(N7="Red","Adoption Workshop",IF(P7="Red","Success Initiative",IF(Q7="Red","Feedback Cycle",IF(O7="Red",IF($B7="Onboarding","Success Initiative","Business Review"),IF(AND($B7&lt;&gt;"Onboarding",N($F7)&gt;INDEX(Profiles!$D$5:$D$8,MATCH($B7,Profiles!$A$5:$A$8,0))),"Business Review",IF(N7="Yellow","Adoption Workshop",IF(P7="Yellow","Success Initiative",IF(Q7="Yellow","Feedback Cycle",IF(O7="Yellow",IF($B7="Onboarding","Success Initiative","Business Review"),"—"))))))))))</f>
        <v>—</v>
      </c>
      <c r="U7" s="18" t="s">
        <v>71</v>
      </c>
    </row>
    <row r="8" customFormat="false" ht="15" hidden="false" customHeight="false" outlineLevel="0" collapsed="false">
      <c r="A8" s="18" t="s">
        <v>72</v>
      </c>
      <c r="B8" s="18" t="s">
        <v>29</v>
      </c>
      <c r="C8" s="18" t="s">
        <v>73</v>
      </c>
      <c r="D8" s="19" t="n">
        <v>21</v>
      </c>
      <c r="E8" s="19" t="n">
        <v>2</v>
      </c>
      <c r="F8" s="19" t="n">
        <v>95</v>
      </c>
      <c r="G8" s="19" t="n">
        <v>1</v>
      </c>
      <c r="H8" s="19" t="s">
        <v>58</v>
      </c>
      <c r="I8" s="19" t="n">
        <v>2</v>
      </c>
      <c r="J8" s="19" t="n">
        <v>0</v>
      </c>
      <c r="K8" s="19" t="n">
        <v>0</v>
      </c>
      <c r="L8" s="19" t="n">
        <v>7</v>
      </c>
      <c r="M8" s="19" t="n">
        <v>4</v>
      </c>
      <c r="N8" s="20" t="str">
        <f aca="false">IF($B8="","",IF($D8="",IF($B8="Onboarding","Green","Yellow"),IF($D8&lt;=INDEX(Profiles!$B$5:$B$8,MATCH($B8,Profiles!$A$5:$A$8,0)),"Green",IF($D8&lt;=INDEX(Profiles!$C$5:$C$8,MATCH($B8,Profiles!$A$5:$A$8,0)),"Yellow","Red"))))</f>
        <v>Red</v>
      </c>
      <c r="O8" s="20" t="str">
        <f aca="false">IF($B8="","",IF($B8="Onboarding",IF(N($K8)&gt;=INDEX(Profiles!$L$5:$L$8,MATCH($B8,Profiles!$A$5:$A$8,0)),"Red",IF(N($K8)&gt;=INDEX(Profiles!$K$5:$K$8,MATCH($B8,Profiles!$A$5:$A$8,0)),"Yellow","Green")),IF($E8="","Yellow",IF($E8=1,"Red",IF(OR($E8=2,N($F8)&gt;INDEX(Profiles!$D$5:$D$8,MATCH($B8,Profiles!$A$5:$A$8,0))),"Yellow","Green")))))</f>
        <v>Yellow</v>
      </c>
      <c r="P8" s="20" t="str">
        <f aca="false">IF($B8="","",IF(OR(AND($H8="C",N($I8)&gt;=1),N($G8)&gt;=INDEX(Profiles!$F$5:$F$8,MATCH($B8,Profiles!$A$5:$A$8,0)),N($I8)&gt;=INDEX(Profiles!$H$5:$H$8,MATCH($B8,Profiles!$A$5:$A$8,0)),N($J8)&gt;=INDEX(Profiles!$J$5:$J$8,MATCH($B8,Profiles!$A$5:$A$8,0))),"Red",IF(OR($H8="H",N($G8)&gt;=INDEX(Profiles!$E$5:$E$8,MATCH($B8,Profiles!$A$5:$A$8,0)),N($I8)&gt;=INDEX(Profiles!$G$5:$G$8,MATCH($B8,Profiles!$A$5:$A$8,0)),N($J8)&gt;=INDEX(Profiles!$I$5:$I$8,MATCH($B8,Profiles!$A$5:$A$8,0))),"Yellow","Green")))</f>
        <v>Green</v>
      </c>
      <c r="Q8" s="20" t="str">
        <f aca="false">IF($B8="","",IF($L8="",IF(OR($B8="Onboarding",$B8="Hypercare"),"Green","Yellow"),IF($L8&lt;=6,"Red",IF(OR($L8&lt;=8,N($M8)&gt;=INDEX(Profiles!$M$5:$M$8,MATCH($B8,Profiles!$A$5:$A$8,0))),"Yellow","Green"))))</f>
        <v>Yellow</v>
      </c>
      <c r="R8" s="21" t="str">
        <f aca="false">IF($B8="","",IF(COUNTIF(N8:Q8,"Red")&gt;0,"Red",IF(COUNTIF(N8:Q8,"Yellow")&gt;0,"Yellow","Green")))</f>
        <v>Red</v>
      </c>
      <c r="S8" s="22" t="n">
        <f aca="false">IF($B8="","",ROUND(INDEX(Profiles!$N$5:$N$8,MATCH($B8,Profiles!$A$5:$A$8,0))*IF(N8="Green",1,IF(N8="Yellow",0.5,0))+INDEX(Profiles!$O$5:$O$8,MATCH($B8,Profiles!$A$5:$A$8,0))*IF(O8="Green",1,IF(O8="Yellow",0.5,0))+INDEX(Profiles!$P$5:$P$8,MATCH($B8,Profiles!$A$5:$A$8,0))*IF(P8="Green",1,IF(P8="Yellow",0.5,0))+INDEX(Profiles!$Q$5:$Q$8,MATCH($B8,Profiles!$A$5:$A$8,0))*IF(Q8="Green",1,IF(Q8="Yellow",0.5,0)),0))</f>
        <v>45</v>
      </c>
      <c r="T8" s="20" t="str">
        <f aca="false">IF($B8="","",IF(N8="Red","Adoption Workshop",IF(P8="Red","Success Initiative",IF(Q8="Red","Feedback Cycle",IF(O8="Red",IF($B8="Onboarding","Success Initiative","Business Review"),IF(AND($B8&lt;&gt;"Onboarding",N($F8)&gt;INDEX(Profiles!$D$5:$D$8,MATCH($B8,Profiles!$A$5:$A$8,0))),"Business Review",IF(N8="Yellow","Adoption Workshop",IF(P8="Yellow","Success Initiative",IF(Q8="Yellow","Feedback Cycle",IF(O8="Yellow",IF($B8="Onboarding","Success Initiative","Business Review"),"—"))))))))))</f>
        <v>Adoption Workshop</v>
      </c>
      <c r="U8" s="18" t="s">
        <v>74</v>
      </c>
    </row>
    <row r="9" customFormat="false" ht="15" hidden="false" customHeight="false" outlineLevel="0" collapsed="false">
      <c r="A9" s="18" t="s">
        <v>75</v>
      </c>
      <c r="B9" s="18" t="s">
        <v>30</v>
      </c>
      <c r="C9" s="18" t="s">
        <v>61</v>
      </c>
      <c r="D9" s="19" t="n">
        <v>6</v>
      </c>
      <c r="E9" s="19" t="n">
        <v>1</v>
      </c>
      <c r="F9" s="19" t="n">
        <v>25</v>
      </c>
      <c r="G9" s="19" t="n">
        <v>1</v>
      </c>
      <c r="H9" s="19" t="s">
        <v>76</v>
      </c>
      <c r="I9" s="19" t="n">
        <v>2</v>
      </c>
      <c r="J9" s="19" t="n">
        <v>0</v>
      </c>
      <c r="K9" s="19" t="n">
        <v>0</v>
      </c>
      <c r="L9" s="19"/>
      <c r="M9" s="19"/>
      <c r="N9" s="20" t="str">
        <f aca="false">IF($B9="","",IF($D9="",IF($B9="Onboarding","Green","Yellow"),IF($D9&lt;=INDEX(Profiles!$B$5:$B$8,MATCH($B9,Profiles!$A$5:$A$8,0)),"Green",IF($D9&lt;=INDEX(Profiles!$C$5:$C$8,MATCH($B9,Profiles!$A$5:$A$8,0)),"Yellow","Red"))))</f>
        <v>Green</v>
      </c>
      <c r="O9" s="20" t="str">
        <f aca="false">IF($B9="","",IF($B9="Onboarding",IF(N($K9)&gt;=INDEX(Profiles!$L$5:$L$8,MATCH($B9,Profiles!$A$5:$A$8,0)),"Red",IF(N($K9)&gt;=INDEX(Profiles!$K$5:$K$8,MATCH($B9,Profiles!$A$5:$A$8,0)),"Yellow","Green")),IF($E9="","Yellow",IF($E9=1,"Red",IF(OR($E9=2,N($F9)&gt;INDEX(Profiles!$D$5:$D$8,MATCH($B9,Profiles!$A$5:$A$8,0))),"Yellow","Green")))))</f>
        <v>Red</v>
      </c>
      <c r="P9" s="20" t="str">
        <f aca="false">IF($B9="","",IF(OR(AND($H9="C",N($I9)&gt;=1),N($G9)&gt;=INDEX(Profiles!$F$5:$F$8,MATCH($B9,Profiles!$A$5:$A$8,0)),N($I9)&gt;=INDEX(Profiles!$H$5:$H$8,MATCH($B9,Profiles!$A$5:$A$8,0)),N($J9)&gt;=INDEX(Profiles!$J$5:$J$8,MATCH($B9,Profiles!$A$5:$A$8,0))),"Red",IF(OR($H9="H",N($G9)&gt;=INDEX(Profiles!$E$5:$E$8,MATCH($B9,Profiles!$A$5:$A$8,0)),N($I9)&gt;=INDEX(Profiles!$G$5:$G$8,MATCH($B9,Profiles!$A$5:$A$8,0)),N($J9)&gt;=INDEX(Profiles!$I$5:$I$8,MATCH($B9,Profiles!$A$5:$A$8,0))),"Yellow","Green")))</f>
        <v>Red</v>
      </c>
      <c r="Q9" s="20" t="str">
        <f aca="false">IF($B9="","",IF($L9="",IF(OR($B9="Onboarding",$B9="Hypercare"),"Green","Yellow"),IF($L9&lt;=6,"Red",IF(OR($L9&lt;=8,N($M9)&gt;=INDEX(Profiles!$M$5:$M$8,MATCH($B9,Profiles!$A$5:$A$8,0))),"Yellow","Green"))))</f>
        <v>Yellow</v>
      </c>
      <c r="R9" s="21" t="str">
        <f aca="false">IF($B9="","",IF(COUNTIF(N9:Q9,"Red")&gt;0,"Red",IF(COUNTIF(N9:Q9,"Yellow")&gt;0,"Yellow","Green")))</f>
        <v>Red</v>
      </c>
      <c r="S9" s="22" t="n">
        <f aca="false">IF($B9="","",ROUND(INDEX(Profiles!$N$5:$N$8,MATCH($B9,Profiles!$A$5:$A$8,0))*IF(N9="Green",1,IF(N9="Yellow",0.5,0))+INDEX(Profiles!$O$5:$O$8,MATCH($B9,Profiles!$A$5:$A$8,0))*IF(O9="Green",1,IF(O9="Yellow",0.5,0))+INDEX(Profiles!$P$5:$P$8,MATCH($B9,Profiles!$A$5:$A$8,0))*IF(P9="Green",1,IF(P9="Yellow",0.5,0))+INDEX(Profiles!$Q$5:$Q$8,MATCH($B9,Profiles!$A$5:$A$8,0))*IF(Q9="Green",1,IF(Q9="Yellow",0.5,0)),0))</f>
        <v>33</v>
      </c>
      <c r="T9" s="20" t="str">
        <f aca="false">IF($B9="","",IF(N9="Red","Adoption Workshop",IF(P9="Red","Success Initiative",IF(Q9="Red","Feedback Cycle",IF(O9="Red",IF($B9="Onboarding","Success Initiative","Business Review"),IF(AND($B9&lt;&gt;"Onboarding",N($F9)&gt;INDEX(Profiles!$D$5:$D$8,MATCH($B9,Profiles!$A$5:$A$8,0))),"Business Review",IF(N9="Yellow","Adoption Workshop",IF(P9="Yellow","Success Initiative",IF(Q9="Yellow","Feedback Cycle",IF(O9="Yellow",IF($B9="Onboarding","Success Initiative","Business Review"),"—"))))))))))</f>
        <v>Success Initiative</v>
      </c>
      <c r="U9" s="18" t="s">
        <v>77</v>
      </c>
    </row>
    <row r="10" customFormat="false" ht="15" hidden="false" customHeight="false" outlineLevel="0" collapsed="false">
      <c r="A10" s="18" t="s">
        <v>78</v>
      </c>
      <c r="B10" s="18" t="s">
        <v>29</v>
      </c>
      <c r="C10" s="18" t="s">
        <v>79</v>
      </c>
      <c r="D10" s="19" t="n">
        <v>4</v>
      </c>
      <c r="E10" s="19" t="n">
        <v>3</v>
      </c>
      <c r="F10" s="19" t="n">
        <v>30</v>
      </c>
      <c r="G10" s="19" t="n">
        <v>0</v>
      </c>
      <c r="H10" s="19" t="s">
        <v>58</v>
      </c>
      <c r="I10" s="19" t="n">
        <v>0</v>
      </c>
      <c r="J10" s="19" t="n">
        <v>45</v>
      </c>
      <c r="K10" s="19" t="n">
        <v>0</v>
      </c>
      <c r="L10" s="19" t="n">
        <v>9</v>
      </c>
      <c r="M10" s="19" t="n">
        <v>1</v>
      </c>
      <c r="N10" s="20" t="str">
        <f aca="false">IF($B10="","",IF($D10="",IF($B10="Onboarding","Green","Yellow"),IF($D10&lt;=INDEX(Profiles!$B$5:$B$8,MATCH($B10,Profiles!$A$5:$A$8,0)),"Green",IF($D10&lt;=INDEX(Profiles!$C$5:$C$8,MATCH($B10,Profiles!$A$5:$A$8,0)),"Yellow","Red"))))</f>
        <v>Green</v>
      </c>
      <c r="O10" s="20" t="str">
        <f aca="false">IF($B10="","",IF($B10="Onboarding",IF(N($K10)&gt;=INDEX(Profiles!$L$5:$L$8,MATCH($B10,Profiles!$A$5:$A$8,0)),"Red",IF(N($K10)&gt;=INDEX(Profiles!$K$5:$K$8,MATCH($B10,Profiles!$A$5:$A$8,0)),"Yellow","Green")),IF($E10="","Yellow",IF($E10=1,"Red",IF(OR($E10=2,N($F10)&gt;INDEX(Profiles!$D$5:$D$8,MATCH($B10,Profiles!$A$5:$A$8,0))),"Yellow","Green")))))</f>
        <v>Green</v>
      </c>
      <c r="P10" s="20" t="str">
        <f aca="false">IF($B10="","",IF(OR(AND($H10="C",N($I10)&gt;=1),N($G10)&gt;=INDEX(Profiles!$F$5:$F$8,MATCH($B10,Profiles!$A$5:$A$8,0)),N($I10)&gt;=INDEX(Profiles!$H$5:$H$8,MATCH($B10,Profiles!$A$5:$A$8,0)),N($J10)&gt;=INDEX(Profiles!$J$5:$J$8,MATCH($B10,Profiles!$A$5:$A$8,0))),"Red",IF(OR($H10="H",N($G10)&gt;=INDEX(Profiles!$E$5:$E$8,MATCH($B10,Profiles!$A$5:$A$8,0)),N($I10)&gt;=INDEX(Profiles!$G$5:$G$8,MATCH($B10,Profiles!$A$5:$A$8,0)),N($J10)&gt;=INDEX(Profiles!$I$5:$I$8,MATCH($B10,Profiles!$A$5:$A$8,0))),"Yellow","Green")))</f>
        <v>Yellow</v>
      </c>
      <c r="Q10" s="20" t="str">
        <f aca="false">IF($B10="","",IF($L10="",IF(OR($B10="Onboarding",$B10="Hypercare"),"Green","Yellow"),IF($L10&lt;=6,"Red",IF(OR($L10&lt;=8,N($M10)&gt;=INDEX(Profiles!$M$5:$M$8,MATCH($B10,Profiles!$A$5:$A$8,0))),"Yellow","Green"))))</f>
        <v>Green</v>
      </c>
      <c r="R10" s="21" t="str">
        <f aca="false">IF($B10="","",IF(COUNTIF(N10:Q10,"Red")&gt;0,"Red",IF(COUNTIF(N10:Q10,"Yellow")&gt;0,"Yellow","Green")))</f>
        <v>Yellow</v>
      </c>
      <c r="S10" s="22" t="n">
        <f aca="false">IF($B10="","",ROUND(INDEX(Profiles!$N$5:$N$8,MATCH($B10,Profiles!$A$5:$A$8,0))*IF(N10="Green",1,IF(N10="Yellow",0.5,0))+INDEX(Profiles!$O$5:$O$8,MATCH($B10,Profiles!$A$5:$A$8,0))*IF(O10="Green",1,IF(O10="Yellow",0.5,0))+INDEX(Profiles!$P$5:$P$8,MATCH($B10,Profiles!$A$5:$A$8,0))*IF(P10="Green",1,IF(P10="Yellow",0.5,0))+INDEX(Profiles!$Q$5:$Q$8,MATCH($B10,Profiles!$A$5:$A$8,0))*IF(Q10="Green",1,IF(Q10="Yellow",0.5,0)),0))</f>
        <v>90</v>
      </c>
      <c r="T10" s="20" t="str">
        <f aca="false">IF($B10="","",IF(N10="Red","Adoption Workshop",IF(P10="Red","Success Initiative",IF(Q10="Red","Feedback Cycle",IF(O10="Red",IF($B10="Onboarding","Success Initiative","Business Review"),IF(AND($B10&lt;&gt;"Onboarding",N($F10)&gt;INDEX(Profiles!$D$5:$D$8,MATCH($B10,Profiles!$A$5:$A$8,0))),"Business Review",IF(N10="Yellow","Adoption Workshop",IF(P10="Yellow","Success Initiative",IF(Q10="Yellow","Feedback Cycle",IF(O10="Yellow",IF($B10="Onboarding","Success Initiative","Business Review"),"—"))))))))))</f>
        <v>Success Initiative</v>
      </c>
      <c r="U10" s="18" t="s">
        <v>80</v>
      </c>
    </row>
    <row r="11" customFormat="false" ht="15" hidden="false" customHeight="false" outlineLevel="0" collapsed="false">
      <c r="A11" s="18" t="s">
        <v>81</v>
      </c>
      <c r="B11" s="18" t="s">
        <v>27</v>
      </c>
      <c r="C11" s="18" t="s">
        <v>57</v>
      </c>
      <c r="D11" s="19"/>
      <c r="E11" s="19"/>
      <c r="F11" s="19"/>
      <c r="G11" s="19" t="n">
        <v>1</v>
      </c>
      <c r="H11" s="19" t="s">
        <v>58</v>
      </c>
      <c r="I11" s="19" t="n">
        <v>3</v>
      </c>
      <c r="J11" s="19" t="n">
        <v>0</v>
      </c>
      <c r="K11" s="19" t="n">
        <v>2</v>
      </c>
      <c r="L11" s="19"/>
      <c r="M11" s="19"/>
      <c r="N11" s="20" t="str">
        <f aca="false">IF($B11="","",IF($D11="",IF($B11="Onboarding","Green","Yellow"),IF($D11&lt;=INDEX(Profiles!$B$5:$B$8,MATCH($B11,Profiles!$A$5:$A$8,0)),"Green",IF($D11&lt;=INDEX(Profiles!$C$5:$C$8,MATCH($B11,Profiles!$A$5:$A$8,0)),"Yellow","Red"))))</f>
        <v>Green</v>
      </c>
      <c r="O11" s="20" t="str">
        <f aca="false">IF($B11="","",IF($B11="Onboarding",IF(N($K11)&gt;=INDEX(Profiles!$L$5:$L$8,MATCH($B11,Profiles!$A$5:$A$8,0)),"Red",IF(N($K11)&gt;=INDEX(Profiles!$K$5:$K$8,MATCH($B11,Profiles!$A$5:$A$8,0)),"Yellow","Green")),IF($E11="","Yellow",IF($E11=1,"Red",IF(OR($E11=2,N($F11)&gt;INDEX(Profiles!$D$5:$D$8,MATCH($B11,Profiles!$A$5:$A$8,0))),"Yellow","Green")))))</f>
        <v>Green</v>
      </c>
      <c r="P11" s="20" t="str">
        <f aca="false">IF($B11="","",IF(OR(AND($H11="C",N($I11)&gt;=1),N($G11)&gt;=INDEX(Profiles!$F$5:$F$8,MATCH($B11,Profiles!$A$5:$A$8,0)),N($I11)&gt;=INDEX(Profiles!$H$5:$H$8,MATCH($B11,Profiles!$A$5:$A$8,0)),N($J11)&gt;=INDEX(Profiles!$J$5:$J$8,MATCH($B11,Profiles!$A$5:$A$8,0))),"Red",IF(OR($H11="H",N($G11)&gt;=INDEX(Profiles!$E$5:$E$8,MATCH($B11,Profiles!$A$5:$A$8,0)),N($I11)&gt;=INDEX(Profiles!$G$5:$G$8,MATCH($B11,Profiles!$A$5:$A$8,0)),N($J11)&gt;=INDEX(Profiles!$I$5:$I$8,MATCH($B11,Profiles!$A$5:$A$8,0))),"Yellow","Green")))</f>
        <v>Green</v>
      </c>
      <c r="Q11" s="20" t="str">
        <f aca="false">IF($B11="","",IF($L11="",IF(OR($B11="Onboarding",$B11="Hypercare"),"Green","Yellow"),IF($L11&lt;=6,"Red",IF(OR($L11&lt;=8,N($M11)&gt;=INDEX(Profiles!$M$5:$M$8,MATCH($B11,Profiles!$A$5:$A$8,0))),"Yellow","Green"))))</f>
        <v>Green</v>
      </c>
      <c r="R11" s="21" t="str">
        <f aca="false">IF($B11="","",IF(COUNTIF(N11:Q11,"Red")&gt;0,"Red",IF(COUNTIF(N11:Q11,"Yellow")&gt;0,"Yellow","Green")))</f>
        <v>Green</v>
      </c>
      <c r="S11" s="22" t="n">
        <f aca="false">IF($B11="","",ROUND(INDEX(Profiles!$N$5:$N$8,MATCH($B11,Profiles!$A$5:$A$8,0))*IF(N11="Green",1,IF(N11="Yellow",0.5,0))+INDEX(Profiles!$O$5:$O$8,MATCH($B11,Profiles!$A$5:$A$8,0))*IF(O11="Green",1,IF(O11="Yellow",0.5,0))+INDEX(Profiles!$P$5:$P$8,MATCH($B11,Profiles!$A$5:$A$8,0))*IF(P11="Green",1,IF(P11="Yellow",0.5,0))+INDEX(Profiles!$Q$5:$Q$8,MATCH($B11,Profiles!$A$5:$A$8,0))*IF(Q11="Green",1,IF(Q11="Yellow",0.5,0)),0))</f>
        <v>100</v>
      </c>
      <c r="T11" s="20" t="str">
        <f aca="false">IF($B11="","",IF(N11="Red","Adoption Workshop",IF(P11="Red","Success Initiative",IF(Q11="Red","Feedback Cycle",IF(O11="Red",IF($B11="Onboarding","Success Initiative","Business Review"),IF(AND($B11&lt;&gt;"Onboarding",N($F11)&gt;INDEX(Profiles!$D$5:$D$8,MATCH($B11,Profiles!$A$5:$A$8,0))),"Business Review",IF(N11="Yellow","Adoption Workshop",IF(P11="Yellow","Success Initiative",IF(Q11="Yellow","Feedback Cycle",IF(O11="Yellow",IF($B11="Onboarding","Success Initiative","Business Review"),"—"))))))))))</f>
        <v>—</v>
      </c>
      <c r="U11" s="18" t="s">
        <v>82</v>
      </c>
    </row>
    <row r="12" customFormat="false" ht="15" hidden="false" customHeight="false" outlineLevel="0" collapsed="false">
      <c r="A12" s="18" t="s">
        <v>83</v>
      </c>
      <c r="B12" s="18" t="s">
        <v>28</v>
      </c>
      <c r="C12" s="18" t="s">
        <v>61</v>
      </c>
      <c r="D12" s="19" t="n">
        <v>1</v>
      </c>
      <c r="E12" s="19" t="n">
        <v>3</v>
      </c>
      <c r="F12" s="19" t="n">
        <v>15</v>
      </c>
      <c r="G12" s="19" t="n">
        <v>1</v>
      </c>
      <c r="H12" s="19" t="s">
        <v>58</v>
      </c>
      <c r="I12" s="19" t="n">
        <v>1</v>
      </c>
      <c r="J12" s="19" t="n">
        <v>0</v>
      </c>
      <c r="K12" s="19" t="n">
        <v>0</v>
      </c>
      <c r="L12" s="19" t="n">
        <v>9</v>
      </c>
      <c r="M12" s="19" t="n">
        <v>1</v>
      </c>
      <c r="N12" s="20" t="str">
        <f aca="false">IF($B12="","",IF($D12="",IF($B12="Onboarding","Green","Yellow"),IF($D12&lt;=INDEX(Profiles!$B$5:$B$8,MATCH($B12,Profiles!$A$5:$A$8,0)),"Green",IF($D12&lt;=INDEX(Profiles!$C$5:$C$8,MATCH($B12,Profiles!$A$5:$A$8,0)),"Yellow","Red"))))</f>
        <v>Green</v>
      </c>
      <c r="O12" s="20" t="str">
        <f aca="false">IF($B12="","",IF($B12="Onboarding",IF(N($K12)&gt;=INDEX(Profiles!$L$5:$L$8,MATCH($B12,Profiles!$A$5:$A$8,0)),"Red",IF(N($K12)&gt;=INDEX(Profiles!$K$5:$K$8,MATCH($B12,Profiles!$A$5:$A$8,0)),"Yellow","Green")),IF($E12="","Yellow",IF($E12=1,"Red",IF(OR($E12=2,N($F12)&gt;INDEX(Profiles!$D$5:$D$8,MATCH($B12,Profiles!$A$5:$A$8,0))),"Yellow","Green")))))</f>
        <v>Green</v>
      </c>
      <c r="P12" s="20" t="str">
        <f aca="false">IF($B12="","",IF(OR(AND($H12="C",N($I12)&gt;=1),N($G12)&gt;=INDEX(Profiles!$F$5:$F$8,MATCH($B12,Profiles!$A$5:$A$8,0)),N($I12)&gt;=INDEX(Profiles!$H$5:$H$8,MATCH($B12,Profiles!$A$5:$A$8,0)),N($J12)&gt;=INDEX(Profiles!$J$5:$J$8,MATCH($B12,Profiles!$A$5:$A$8,0))),"Red",IF(OR($H12="H",N($G12)&gt;=INDEX(Profiles!$E$5:$E$8,MATCH($B12,Profiles!$A$5:$A$8,0)),N($I12)&gt;=INDEX(Profiles!$G$5:$G$8,MATCH($B12,Profiles!$A$5:$A$8,0)),N($J12)&gt;=INDEX(Profiles!$I$5:$I$8,MATCH($B12,Profiles!$A$5:$A$8,0))),"Yellow","Green")))</f>
        <v>Green</v>
      </c>
      <c r="Q12" s="20" t="str">
        <f aca="false">IF($B12="","",IF($L12="",IF(OR($B12="Onboarding",$B12="Hypercare"),"Green","Yellow"),IF($L12&lt;=6,"Red",IF(OR($L12&lt;=8,N($M12)&gt;=INDEX(Profiles!$M$5:$M$8,MATCH($B12,Profiles!$A$5:$A$8,0))),"Yellow","Green"))))</f>
        <v>Green</v>
      </c>
      <c r="R12" s="21" t="str">
        <f aca="false">IF($B12="","",IF(COUNTIF(N12:Q12,"Red")&gt;0,"Red",IF(COUNTIF(N12:Q12,"Yellow")&gt;0,"Yellow","Green")))</f>
        <v>Green</v>
      </c>
      <c r="S12" s="22" t="n">
        <f aca="false">IF($B12="","",ROUND(INDEX(Profiles!$N$5:$N$8,MATCH($B12,Profiles!$A$5:$A$8,0))*IF(N12="Green",1,IF(N12="Yellow",0.5,0))+INDEX(Profiles!$O$5:$O$8,MATCH($B12,Profiles!$A$5:$A$8,0))*IF(O12="Green",1,IF(O12="Yellow",0.5,0))+INDEX(Profiles!$P$5:$P$8,MATCH($B12,Profiles!$A$5:$A$8,0))*IF(P12="Green",1,IF(P12="Yellow",0.5,0))+INDEX(Profiles!$Q$5:$Q$8,MATCH($B12,Profiles!$A$5:$A$8,0))*IF(Q12="Green",1,IF(Q12="Yellow",0.5,0)),0))</f>
        <v>100</v>
      </c>
      <c r="T12" s="20" t="str">
        <f aca="false">IF($B12="","",IF(N12="Red","Adoption Workshop",IF(P12="Red","Success Initiative",IF(Q12="Red","Feedback Cycle",IF(O12="Red",IF($B12="Onboarding","Success Initiative","Business Review"),IF(AND($B12&lt;&gt;"Onboarding",N($F12)&gt;INDEX(Profiles!$D$5:$D$8,MATCH($B12,Profiles!$A$5:$A$8,0))),"Business Review",IF(N12="Yellow","Adoption Workshop",IF(P12="Yellow","Success Initiative",IF(Q12="Yellow","Feedback Cycle",IF(O12="Yellow",IF($B12="Onboarding","Success Initiative","Business Review"),"—"))))))))))</f>
        <v>—</v>
      </c>
      <c r="U12" s="18" t="s">
        <v>84</v>
      </c>
    </row>
    <row r="13" customFormat="false" ht="15" hidden="false" customHeight="false" outlineLevel="0" collapsed="false">
      <c r="A13" s="18" t="s">
        <v>85</v>
      </c>
      <c r="B13" s="18" t="s">
        <v>29</v>
      </c>
      <c r="C13" s="18" t="s">
        <v>57</v>
      </c>
      <c r="D13" s="19" t="n">
        <v>9</v>
      </c>
      <c r="E13" s="19" t="n">
        <v>2</v>
      </c>
      <c r="F13" s="19" t="n">
        <v>85</v>
      </c>
      <c r="G13" s="19" t="n">
        <v>2</v>
      </c>
      <c r="H13" s="19" t="s">
        <v>58</v>
      </c>
      <c r="I13" s="19" t="n">
        <v>15</v>
      </c>
      <c r="J13" s="19" t="n">
        <v>0</v>
      </c>
      <c r="K13" s="19" t="n">
        <v>0</v>
      </c>
      <c r="L13" s="19" t="n">
        <v>5</v>
      </c>
      <c r="M13" s="19" t="n">
        <v>2</v>
      </c>
      <c r="N13" s="20" t="str">
        <f aca="false">IF($B13="","",IF($D13="",IF($B13="Onboarding","Green","Yellow"),IF($D13&lt;=INDEX(Profiles!$B$5:$B$8,MATCH($B13,Profiles!$A$5:$A$8,0)),"Green",IF($D13&lt;=INDEX(Profiles!$C$5:$C$8,MATCH($B13,Profiles!$A$5:$A$8,0)),"Yellow","Red"))))</f>
        <v>Yellow</v>
      </c>
      <c r="O13" s="20" t="str">
        <f aca="false">IF($B13="","",IF($B13="Onboarding",IF(N($K13)&gt;=INDEX(Profiles!$L$5:$L$8,MATCH($B13,Profiles!$A$5:$A$8,0)),"Red",IF(N($K13)&gt;=INDEX(Profiles!$K$5:$K$8,MATCH($B13,Profiles!$A$5:$A$8,0)),"Yellow","Green")),IF($E13="","Yellow",IF($E13=1,"Red",IF(OR($E13=2,N($F13)&gt;INDEX(Profiles!$D$5:$D$8,MATCH($B13,Profiles!$A$5:$A$8,0))),"Yellow","Green")))))</f>
        <v>Yellow</v>
      </c>
      <c r="P13" s="20" t="str">
        <f aca="false">IF($B13="","",IF(OR(AND($H13="C",N($I13)&gt;=1),N($G13)&gt;=INDEX(Profiles!$F$5:$F$8,MATCH($B13,Profiles!$A$5:$A$8,0)),N($I13)&gt;=INDEX(Profiles!$H$5:$H$8,MATCH($B13,Profiles!$A$5:$A$8,0)),N($J13)&gt;=INDEX(Profiles!$J$5:$J$8,MATCH($B13,Profiles!$A$5:$A$8,0))),"Red",IF(OR($H13="H",N($G13)&gt;=INDEX(Profiles!$E$5:$E$8,MATCH($B13,Profiles!$A$5:$A$8,0)),N($I13)&gt;=INDEX(Profiles!$G$5:$G$8,MATCH($B13,Profiles!$A$5:$A$8,0)),N($J13)&gt;=INDEX(Profiles!$I$5:$I$8,MATCH($B13,Profiles!$A$5:$A$8,0))),"Yellow","Green")))</f>
        <v>Yellow</v>
      </c>
      <c r="Q13" s="20" t="str">
        <f aca="false">IF($B13="","",IF($L13="",IF(OR($B13="Onboarding",$B13="Hypercare"),"Green","Yellow"),IF($L13&lt;=6,"Red",IF(OR($L13&lt;=8,N($M13)&gt;=INDEX(Profiles!$M$5:$M$8,MATCH($B13,Profiles!$A$5:$A$8,0))),"Yellow","Green"))))</f>
        <v>Red</v>
      </c>
      <c r="R13" s="21" t="str">
        <f aca="false">IF($B13="","",IF(COUNTIF(N13:Q13,"Red")&gt;0,"Red",IF(COUNTIF(N13:Q13,"Yellow")&gt;0,"Yellow","Green")))</f>
        <v>Red</v>
      </c>
      <c r="S13" s="22" t="n">
        <f aca="false">IF($B13="","",ROUND(INDEX(Profiles!$N$5:$N$8,MATCH($B13,Profiles!$A$5:$A$8,0))*IF(N13="Green",1,IF(N13="Yellow",0.5,0))+INDEX(Profiles!$O$5:$O$8,MATCH($B13,Profiles!$A$5:$A$8,0))*IF(O13="Green",1,IF(O13="Yellow",0.5,0))+INDEX(Profiles!$P$5:$P$8,MATCH($B13,Profiles!$A$5:$A$8,0))*IF(P13="Green",1,IF(P13="Yellow",0.5,0))+INDEX(Profiles!$Q$5:$Q$8,MATCH($B13,Profiles!$A$5:$A$8,0))*IF(Q13="Green",1,IF(Q13="Yellow",0.5,0)),0))</f>
        <v>40</v>
      </c>
      <c r="T13" s="20" t="str">
        <f aca="false">IF($B13="","",IF(N13="Red","Adoption Workshop",IF(P13="Red","Success Initiative",IF(Q13="Red","Feedback Cycle",IF(O13="Red",IF($B13="Onboarding","Success Initiative","Business Review"),IF(AND($B13&lt;&gt;"Onboarding",N($F13)&gt;INDEX(Profiles!$D$5:$D$8,MATCH($B13,Profiles!$A$5:$A$8,0))),"Business Review",IF(N13="Yellow","Adoption Workshop",IF(P13="Yellow","Success Initiative",IF(Q13="Yellow","Feedback Cycle",IF(O13="Yellow",IF($B13="Onboarding","Success Initiative","Business Review"),"—"))))))))))</f>
        <v>Feedback Cycle</v>
      </c>
      <c r="U13" s="18" t="s">
        <v>86</v>
      </c>
    </row>
    <row r="14" customFormat="false" ht="15" hidden="false" customHeight="false" outlineLevel="0" collapsed="false">
      <c r="A14" s="18"/>
      <c r="B14" s="18"/>
      <c r="C14" s="18"/>
      <c r="D14" s="19"/>
      <c r="E14" s="19"/>
      <c r="F14" s="19"/>
      <c r="G14" s="19"/>
      <c r="H14" s="19"/>
      <c r="I14" s="19"/>
      <c r="J14" s="19"/>
      <c r="K14" s="19"/>
      <c r="L14" s="19"/>
      <c r="M14" s="19"/>
      <c r="N14" s="20" t="str">
        <f aca="false">IF($B14="","",IF($D14="",IF($B14="Onboarding","Green","Yellow"),IF($D14&lt;=INDEX(Profiles!$B$5:$B$8,MATCH($B14,Profiles!$A$5:$A$8,0)),"Green",IF($D14&lt;=INDEX(Profiles!$C$5:$C$8,MATCH($B14,Profiles!$A$5:$A$8,0)),"Yellow","Red"))))</f>
        <v/>
      </c>
      <c r="O14" s="20" t="str">
        <f aca="false">IF($B14="","",IF($B14="Onboarding",IF(N($K14)&gt;=INDEX(Profiles!$L$5:$L$8,MATCH($B14,Profiles!$A$5:$A$8,0)),"Red",IF(N($K14)&gt;=INDEX(Profiles!$K$5:$K$8,MATCH($B14,Profiles!$A$5:$A$8,0)),"Yellow","Green")),IF($E14="","Yellow",IF($E14=1,"Red",IF(OR($E14=2,N($F14)&gt;INDEX(Profiles!$D$5:$D$8,MATCH($B14,Profiles!$A$5:$A$8,0))),"Yellow","Green")))))</f>
        <v/>
      </c>
      <c r="P14" s="20" t="str">
        <f aca="false">IF($B14="","",IF(OR(AND($H14="C",N($I14)&gt;=1),N($G14)&gt;=INDEX(Profiles!$F$5:$F$8,MATCH($B14,Profiles!$A$5:$A$8,0)),N($I14)&gt;=INDEX(Profiles!$H$5:$H$8,MATCH($B14,Profiles!$A$5:$A$8,0)),N($J14)&gt;=INDEX(Profiles!$J$5:$J$8,MATCH($B14,Profiles!$A$5:$A$8,0))),"Red",IF(OR($H14="H",N($G14)&gt;=INDEX(Profiles!$E$5:$E$8,MATCH($B14,Profiles!$A$5:$A$8,0)),N($I14)&gt;=INDEX(Profiles!$G$5:$G$8,MATCH($B14,Profiles!$A$5:$A$8,0)),N($J14)&gt;=INDEX(Profiles!$I$5:$I$8,MATCH($B14,Profiles!$A$5:$A$8,0))),"Yellow","Green")))</f>
        <v/>
      </c>
      <c r="Q14" s="20" t="str">
        <f aca="false">IF($B14="","",IF($L14="",IF(OR($B14="Onboarding",$B14="Hypercare"),"Green","Yellow"),IF($L14&lt;=6,"Red",IF(OR($L14&lt;=8,N($M14)&gt;=INDEX(Profiles!$M$5:$M$8,MATCH($B14,Profiles!$A$5:$A$8,0))),"Yellow","Green"))))</f>
        <v/>
      </c>
      <c r="R14" s="21" t="str">
        <f aca="false">IF($B14="","",IF(COUNTIF(N14:Q14,"Red")&gt;0,"Red",IF(COUNTIF(N14:Q14,"Yellow")&gt;0,"Yellow","Green")))</f>
        <v/>
      </c>
      <c r="S14" s="22" t="str">
        <f aca="false">IF($B14="","",ROUND(INDEX(Profiles!$N$5:$N$8,MATCH($B14,Profiles!$A$5:$A$8,0))*IF(N14="Green",1,IF(N14="Yellow",0.5,0))+INDEX(Profiles!$O$5:$O$8,MATCH($B14,Profiles!$A$5:$A$8,0))*IF(O14="Green",1,IF(O14="Yellow",0.5,0))+INDEX(Profiles!$P$5:$P$8,MATCH($B14,Profiles!$A$5:$A$8,0))*IF(P14="Green",1,IF(P14="Yellow",0.5,0))+INDEX(Profiles!$Q$5:$Q$8,MATCH($B14,Profiles!$A$5:$A$8,0))*IF(Q14="Green",1,IF(Q14="Yellow",0.5,0)),0))</f>
        <v/>
      </c>
      <c r="T14" s="20" t="str">
        <f aca="false">IF($B14="","",IF(N14="Red","Adoption Workshop",IF(P14="Red","Success Initiative",IF(Q14="Red","Feedback Cycle",IF(O14="Red",IF($B14="Onboarding","Success Initiative","Business Review"),IF(AND($B14&lt;&gt;"Onboarding",N($F14)&gt;INDEX(Profiles!$D$5:$D$8,MATCH($B14,Profiles!$A$5:$A$8,0))),"Business Review",IF(N14="Yellow","Adoption Workshop",IF(P14="Yellow","Success Initiative",IF(Q14="Yellow","Feedback Cycle",IF(O14="Yellow",IF($B14="Onboarding","Success Initiative","Business Review"),"—"))))))))))</f>
        <v/>
      </c>
      <c r="U14" s="18"/>
    </row>
    <row r="15" customFormat="false" ht="15" hidden="false" customHeight="false" outlineLevel="0" collapsed="false">
      <c r="A15" s="18"/>
      <c r="B15" s="18"/>
      <c r="C15" s="18"/>
      <c r="D15" s="19"/>
      <c r="E15" s="19"/>
      <c r="F15" s="19"/>
      <c r="G15" s="19"/>
      <c r="H15" s="19"/>
      <c r="I15" s="19"/>
      <c r="J15" s="19"/>
      <c r="K15" s="19"/>
      <c r="L15" s="19"/>
      <c r="M15" s="19"/>
      <c r="N15" s="20" t="str">
        <f aca="false">IF($B15="","",IF($D15="",IF($B15="Onboarding","Green","Yellow"),IF($D15&lt;=INDEX(Profiles!$B$5:$B$8,MATCH($B15,Profiles!$A$5:$A$8,0)),"Green",IF($D15&lt;=INDEX(Profiles!$C$5:$C$8,MATCH($B15,Profiles!$A$5:$A$8,0)),"Yellow","Red"))))</f>
        <v/>
      </c>
      <c r="O15" s="20" t="str">
        <f aca="false">IF($B15="","",IF($B15="Onboarding",IF(N($K15)&gt;=INDEX(Profiles!$L$5:$L$8,MATCH($B15,Profiles!$A$5:$A$8,0)),"Red",IF(N($K15)&gt;=INDEX(Profiles!$K$5:$K$8,MATCH($B15,Profiles!$A$5:$A$8,0)),"Yellow","Green")),IF($E15="","Yellow",IF($E15=1,"Red",IF(OR($E15=2,N($F15)&gt;INDEX(Profiles!$D$5:$D$8,MATCH($B15,Profiles!$A$5:$A$8,0))),"Yellow","Green")))))</f>
        <v/>
      </c>
      <c r="P15" s="20" t="str">
        <f aca="false">IF($B15="","",IF(OR(AND($H15="C",N($I15)&gt;=1),N($G15)&gt;=INDEX(Profiles!$F$5:$F$8,MATCH($B15,Profiles!$A$5:$A$8,0)),N($I15)&gt;=INDEX(Profiles!$H$5:$H$8,MATCH($B15,Profiles!$A$5:$A$8,0)),N($J15)&gt;=INDEX(Profiles!$J$5:$J$8,MATCH($B15,Profiles!$A$5:$A$8,0))),"Red",IF(OR($H15="H",N($G15)&gt;=INDEX(Profiles!$E$5:$E$8,MATCH($B15,Profiles!$A$5:$A$8,0)),N($I15)&gt;=INDEX(Profiles!$G$5:$G$8,MATCH($B15,Profiles!$A$5:$A$8,0)),N($J15)&gt;=INDEX(Profiles!$I$5:$I$8,MATCH($B15,Profiles!$A$5:$A$8,0))),"Yellow","Green")))</f>
        <v/>
      </c>
      <c r="Q15" s="20" t="str">
        <f aca="false">IF($B15="","",IF($L15="",IF(OR($B15="Onboarding",$B15="Hypercare"),"Green","Yellow"),IF($L15&lt;=6,"Red",IF(OR($L15&lt;=8,N($M15)&gt;=INDEX(Profiles!$M$5:$M$8,MATCH($B15,Profiles!$A$5:$A$8,0))),"Yellow","Green"))))</f>
        <v/>
      </c>
      <c r="R15" s="21" t="str">
        <f aca="false">IF($B15="","",IF(COUNTIF(N15:Q15,"Red")&gt;0,"Red",IF(COUNTIF(N15:Q15,"Yellow")&gt;0,"Yellow","Green")))</f>
        <v/>
      </c>
      <c r="S15" s="22" t="str">
        <f aca="false">IF($B15="","",ROUND(INDEX(Profiles!$N$5:$N$8,MATCH($B15,Profiles!$A$5:$A$8,0))*IF(N15="Green",1,IF(N15="Yellow",0.5,0))+INDEX(Profiles!$O$5:$O$8,MATCH($B15,Profiles!$A$5:$A$8,0))*IF(O15="Green",1,IF(O15="Yellow",0.5,0))+INDEX(Profiles!$P$5:$P$8,MATCH($B15,Profiles!$A$5:$A$8,0))*IF(P15="Green",1,IF(P15="Yellow",0.5,0))+INDEX(Profiles!$Q$5:$Q$8,MATCH($B15,Profiles!$A$5:$A$8,0))*IF(Q15="Green",1,IF(Q15="Yellow",0.5,0)),0))</f>
        <v/>
      </c>
      <c r="T15" s="20" t="str">
        <f aca="false">IF($B15="","",IF(N15="Red","Adoption Workshop",IF(P15="Red","Success Initiative",IF(Q15="Red","Feedback Cycle",IF(O15="Red",IF($B15="Onboarding","Success Initiative","Business Review"),IF(AND($B15&lt;&gt;"Onboarding",N($F15)&gt;INDEX(Profiles!$D$5:$D$8,MATCH($B15,Profiles!$A$5:$A$8,0))),"Business Review",IF(N15="Yellow","Adoption Workshop",IF(P15="Yellow","Success Initiative",IF(Q15="Yellow","Feedback Cycle",IF(O15="Yellow",IF($B15="Onboarding","Success Initiative","Business Review"),"—"))))))))))</f>
        <v/>
      </c>
      <c r="U15" s="18"/>
    </row>
    <row r="16" customFormat="false" ht="15" hidden="false" customHeight="false" outlineLevel="0" collapsed="false">
      <c r="A16" s="18"/>
      <c r="B16" s="18"/>
      <c r="C16" s="18"/>
      <c r="D16" s="19"/>
      <c r="E16" s="19"/>
      <c r="F16" s="19"/>
      <c r="G16" s="19"/>
      <c r="H16" s="19"/>
      <c r="I16" s="19"/>
      <c r="J16" s="19"/>
      <c r="K16" s="19"/>
      <c r="L16" s="19"/>
      <c r="M16" s="19"/>
      <c r="N16" s="20" t="str">
        <f aca="false">IF($B16="","",IF($D16="",IF($B16="Onboarding","Green","Yellow"),IF($D16&lt;=INDEX(Profiles!$B$5:$B$8,MATCH($B16,Profiles!$A$5:$A$8,0)),"Green",IF($D16&lt;=INDEX(Profiles!$C$5:$C$8,MATCH($B16,Profiles!$A$5:$A$8,0)),"Yellow","Red"))))</f>
        <v/>
      </c>
      <c r="O16" s="20" t="str">
        <f aca="false">IF($B16="","",IF($B16="Onboarding",IF(N($K16)&gt;=INDEX(Profiles!$L$5:$L$8,MATCH($B16,Profiles!$A$5:$A$8,0)),"Red",IF(N($K16)&gt;=INDEX(Profiles!$K$5:$K$8,MATCH($B16,Profiles!$A$5:$A$8,0)),"Yellow","Green")),IF($E16="","Yellow",IF($E16=1,"Red",IF(OR($E16=2,N($F16)&gt;INDEX(Profiles!$D$5:$D$8,MATCH($B16,Profiles!$A$5:$A$8,0))),"Yellow","Green")))))</f>
        <v/>
      </c>
      <c r="P16" s="20" t="str">
        <f aca="false">IF($B16="","",IF(OR(AND($H16="C",N($I16)&gt;=1),N($G16)&gt;=INDEX(Profiles!$F$5:$F$8,MATCH($B16,Profiles!$A$5:$A$8,0)),N($I16)&gt;=INDEX(Profiles!$H$5:$H$8,MATCH($B16,Profiles!$A$5:$A$8,0)),N($J16)&gt;=INDEX(Profiles!$J$5:$J$8,MATCH($B16,Profiles!$A$5:$A$8,0))),"Red",IF(OR($H16="H",N($G16)&gt;=INDEX(Profiles!$E$5:$E$8,MATCH($B16,Profiles!$A$5:$A$8,0)),N($I16)&gt;=INDEX(Profiles!$G$5:$G$8,MATCH($B16,Profiles!$A$5:$A$8,0)),N($J16)&gt;=INDEX(Profiles!$I$5:$I$8,MATCH($B16,Profiles!$A$5:$A$8,0))),"Yellow","Green")))</f>
        <v/>
      </c>
      <c r="Q16" s="20" t="str">
        <f aca="false">IF($B16="","",IF($L16="",IF(OR($B16="Onboarding",$B16="Hypercare"),"Green","Yellow"),IF($L16&lt;=6,"Red",IF(OR($L16&lt;=8,N($M16)&gt;=INDEX(Profiles!$M$5:$M$8,MATCH($B16,Profiles!$A$5:$A$8,0))),"Yellow","Green"))))</f>
        <v/>
      </c>
      <c r="R16" s="21" t="str">
        <f aca="false">IF($B16="","",IF(COUNTIF(N16:Q16,"Red")&gt;0,"Red",IF(COUNTIF(N16:Q16,"Yellow")&gt;0,"Yellow","Green")))</f>
        <v/>
      </c>
      <c r="S16" s="22" t="str">
        <f aca="false">IF($B16="","",ROUND(INDEX(Profiles!$N$5:$N$8,MATCH($B16,Profiles!$A$5:$A$8,0))*IF(N16="Green",1,IF(N16="Yellow",0.5,0))+INDEX(Profiles!$O$5:$O$8,MATCH($B16,Profiles!$A$5:$A$8,0))*IF(O16="Green",1,IF(O16="Yellow",0.5,0))+INDEX(Profiles!$P$5:$P$8,MATCH($B16,Profiles!$A$5:$A$8,0))*IF(P16="Green",1,IF(P16="Yellow",0.5,0))+INDEX(Profiles!$Q$5:$Q$8,MATCH($B16,Profiles!$A$5:$A$8,0))*IF(Q16="Green",1,IF(Q16="Yellow",0.5,0)),0))</f>
        <v/>
      </c>
      <c r="T16" s="20" t="str">
        <f aca="false">IF($B16="","",IF(N16="Red","Adoption Workshop",IF(P16="Red","Success Initiative",IF(Q16="Red","Feedback Cycle",IF(O16="Red",IF($B16="Onboarding","Success Initiative","Business Review"),IF(AND($B16&lt;&gt;"Onboarding",N($F16)&gt;INDEX(Profiles!$D$5:$D$8,MATCH($B16,Profiles!$A$5:$A$8,0))),"Business Review",IF(N16="Yellow","Adoption Workshop",IF(P16="Yellow","Success Initiative",IF(Q16="Yellow","Feedback Cycle",IF(O16="Yellow",IF($B16="Onboarding","Success Initiative","Business Review"),"—"))))))))))</f>
        <v/>
      </c>
      <c r="U16" s="18"/>
    </row>
    <row r="17" customFormat="false" ht="15" hidden="false" customHeight="false" outlineLevel="0" collapsed="false">
      <c r="A17" s="18"/>
      <c r="B17" s="18"/>
      <c r="C17" s="18"/>
      <c r="D17" s="19"/>
      <c r="E17" s="19"/>
      <c r="F17" s="19"/>
      <c r="G17" s="19"/>
      <c r="H17" s="19"/>
      <c r="I17" s="19"/>
      <c r="J17" s="19"/>
      <c r="K17" s="19"/>
      <c r="L17" s="19"/>
      <c r="M17" s="19"/>
      <c r="N17" s="20" t="str">
        <f aca="false">IF($B17="","",IF($D17="",IF($B17="Onboarding","Green","Yellow"),IF($D17&lt;=INDEX(Profiles!$B$5:$B$8,MATCH($B17,Profiles!$A$5:$A$8,0)),"Green",IF($D17&lt;=INDEX(Profiles!$C$5:$C$8,MATCH($B17,Profiles!$A$5:$A$8,0)),"Yellow","Red"))))</f>
        <v/>
      </c>
      <c r="O17" s="20" t="str">
        <f aca="false">IF($B17="","",IF($B17="Onboarding",IF(N($K17)&gt;=INDEX(Profiles!$L$5:$L$8,MATCH($B17,Profiles!$A$5:$A$8,0)),"Red",IF(N($K17)&gt;=INDEX(Profiles!$K$5:$K$8,MATCH($B17,Profiles!$A$5:$A$8,0)),"Yellow","Green")),IF($E17="","Yellow",IF($E17=1,"Red",IF(OR($E17=2,N($F17)&gt;INDEX(Profiles!$D$5:$D$8,MATCH($B17,Profiles!$A$5:$A$8,0))),"Yellow","Green")))))</f>
        <v/>
      </c>
      <c r="P17" s="20" t="str">
        <f aca="false">IF($B17="","",IF(OR(AND($H17="C",N($I17)&gt;=1),N($G17)&gt;=INDEX(Profiles!$F$5:$F$8,MATCH($B17,Profiles!$A$5:$A$8,0)),N($I17)&gt;=INDEX(Profiles!$H$5:$H$8,MATCH($B17,Profiles!$A$5:$A$8,0)),N($J17)&gt;=INDEX(Profiles!$J$5:$J$8,MATCH($B17,Profiles!$A$5:$A$8,0))),"Red",IF(OR($H17="H",N($G17)&gt;=INDEX(Profiles!$E$5:$E$8,MATCH($B17,Profiles!$A$5:$A$8,0)),N($I17)&gt;=INDEX(Profiles!$G$5:$G$8,MATCH($B17,Profiles!$A$5:$A$8,0)),N($J17)&gt;=INDEX(Profiles!$I$5:$I$8,MATCH($B17,Profiles!$A$5:$A$8,0))),"Yellow","Green")))</f>
        <v/>
      </c>
      <c r="Q17" s="20" t="str">
        <f aca="false">IF($B17="","",IF($L17="",IF(OR($B17="Onboarding",$B17="Hypercare"),"Green","Yellow"),IF($L17&lt;=6,"Red",IF(OR($L17&lt;=8,N($M17)&gt;=INDEX(Profiles!$M$5:$M$8,MATCH($B17,Profiles!$A$5:$A$8,0))),"Yellow","Green"))))</f>
        <v/>
      </c>
      <c r="R17" s="21" t="str">
        <f aca="false">IF($B17="","",IF(COUNTIF(N17:Q17,"Red")&gt;0,"Red",IF(COUNTIF(N17:Q17,"Yellow")&gt;0,"Yellow","Green")))</f>
        <v/>
      </c>
      <c r="S17" s="22" t="str">
        <f aca="false">IF($B17="","",ROUND(INDEX(Profiles!$N$5:$N$8,MATCH($B17,Profiles!$A$5:$A$8,0))*IF(N17="Green",1,IF(N17="Yellow",0.5,0))+INDEX(Profiles!$O$5:$O$8,MATCH($B17,Profiles!$A$5:$A$8,0))*IF(O17="Green",1,IF(O17="Yellow",0.5,0))+INDEX(Profiles!$P$5:$P$8,MATCH($B17,Profiles!$A$5:$A$8,0))*IF(P17="Green",1,IF(P17="Yellow",0.5,0))+INDEX(Profiles!$Q$5:$Q$8,MATCH($B17,Profiles!$A$5:$A$8,0))*IF(Q17="Green",1,IF(Q17="Yellow",0.5,0)),0))</f>
        <v/>
      </c>
      <c r="T17" s="20" t="str">
        <f aca="false">IF($B17="","",IF(N17="Red","Adoption Workshop",IF(P17="Red","Success Initiative",IF(Q17="Red","Feedback Cycle",IF(O17="Red",IF($B17="Onboarding","Success Initiative","Business Review"),IF(AND($B17&lt;&gt;"Onboarding",N($F17)&gt;INDEX(Profiles!$D$5:$D$8,MATCH($B17,Profiles!$A$5:$A$8,0))),"Business Review",IF(N17="Yellow","Adoption Workshop",IF(P17="Yellow","Success Initiative",IF(Q17="Yellow","Feedback Cycle",IF(O17="Yellow",IF($B17="Onboarding","Success Initiative","Business Review"),"—"))))))))))</f>
        <v/>
      </c>
      <c r="U17" s="18"/>
    </row>
    <row r="18" customFormat="false" ht="15" hidden="false" customHeight="false" outlineLevel="0" collapsed="false">
      <c r="A18" s="18"/>
      <c r="B18" s="18"/>
      <c r="C18" s="18"/>
      <c r="D18" s="19"/>
      <c r="E18" s="19"/>
      <c r="F18" s="19"/>
      <c r="G18" s="19"/>
      <c r="H18" s="19"/>
      <c r="I18" s="19"/>
      <c r="J18" s="19"/>
      <c r="K18" s="19"/>
      <c r="L18" s="19"/>
      <c r="M18" s="19"/>
      <c r="N18" s="20" t="str">
        <f aca="false">IF($B18="","",IF($D18="",IF($B18="Onboarding","Green","Yellow"),IF($D18&lt;=INDEX(Profiles!$B$5:$B$8,MATCH($B18,Profiles!$A$5:$A$8,0)),"Green",IF($D18&lt;=INDEX(Profiles!$C$5:$C$8,MATCH($B18,Profiles!$A$5:$A$8,0)),"Yellow","Red"))))</f>
        <v/>
      </c>
      <c r="O18" s="20" t="str">
        <f aca="false">IF($B18="","",IF($B18="Onboarding",IF(N($K18)&gt;=INDEX(Profiles!$L$5:$L$8,MATCH($B18,Profiles!$A$5:$A$8,0)),"Red",IF(N($K18)&gt;=INDEX(Profiles!$K$5:$K$8,MATCH($B18,Profiles!$A$5:$A$8,0)),"Yellow","Green")),IF($E18="","Yellow",IF($E18=1,"Red",IF(OR($E18=2,N($F18)&gt;INDEX(Profiles!$D$5:$D$8,MATCH($B18,Profiles!$A$5:$A$8,0))),"Yellow","Green")))))</f>
        <v/>
      </c>
      <c r="P18" s="20" t="str">
        <f aca="false">IF($B18="","",IF(OR(AND($H18="C",N($I18)&gt;=1),N($G18)&gt;=INDEX(Profiles!$F$5:$F$8,MATCH($B18,Profiles!$A$5:$A$8,0)),N($I18)&gt;=INDEX(Profiles!$H$5:$H$8,MATCH($B18,Profiles!$A$5:$A$8,0)),N($J18)&gt;=INDEX(Profiles!$J$5:$J$8,MATCH($B18,Profiles!$A$5:$A$8,0))),"Red",IF(OR($H18="H",N($G18)&gt;=INDEX(Profiles!$E$5:$E$8,MATCH($B18,Profiles!$A$5:$A$8,0)),N($I18)&gt;=INDEX(Profiles!$G$5:$G$8,MATCH($B18,Profiles!$A$5:$A$8,0)),N($J18)&gt;=INDEX(Profiles!$I$5:$I$8,MATCH($B18,Profiles!$A$5:$A$8,0))),"Yellow","Green")))</f>
        <v/>
      </c>
      <c r="Q18" s="20" t="str">
        <f aca="false">IF($B18="","",IF($L18="",IF(OR($B18="Onboarding",$B18="Hypercare"),"Green","Yellow"),IF($L18&lt;=6,"Red",IF(OR($L18&lt;=8,N($M18)&gt;=INDEX(Profiles!$M$5:$M$8,MATCH($B18,Profiles!$A$5:$A$8,0))),"Yellow","Green"))))</f>
        <v/>
      </c>
      <c r="R18" s="21" t="str">
        <f aca="false">IF($B18="","",IF(COUNTIF(N18:Q18,"Red")&gt;0,"Red",IF(COUNTIF(N18:Q18,"Yellow")&gt;0,"Yellow","Green")))</f>
        <v/>
      </c>
      <c r="S18" s="22" t="str">
        <f aca="false">IF($B18="","",ROUND(INDEX(Profiles!$N$5:$N$8,MATCH($B18,Profiles!$A$5:$A$8,0))*IF(N18="Green",1,IF(N18="Yellow",0.5,0))+INDEX(Profiles!$O$5:$O$8,MATCH($B18,Profiles!$A$5:$A$8,0))*IF(O18="Green",1,IF(O18="Yellow",0.5,0))+INDEX(Profiles!$P$5:$P$8,MATCH($B18,Profiles!$A$5:$A$8,0))*IF(P18="Green",1,IF(P18="Yellow",0.5,0))+INDEX(Profiles!$Q$5:$Q$8,MATCH($B18,Profiles!$A$5:$A$8,0))*IF(Q18="Green",1,IF(Q18="Yellow",0.5,0)),0))</f>
        <v/>
      </c>
      <c r="T18" s="20" t="str">
        <f aca="false">IF($B18="","",IF(N18="Red","Adoption Workshop",IF(P18="Red","Success Initiative",IF(Q18="Red","Feedback Cycle",IF(O18="Red",IF($B18="Onboarding","Success Initiative","Business Review"),IF(AND($B18&lt;&gt;"Onboarding",N($F18)&gt;INDEX(Profiles!$D$5:$D$8,MATCH($B18,Profiles!$A$5:$A$8,0))),"Business Review",IF(N18="Yellow","Adoption Workshop",IF(P18="Yellow","Success Initiative",IF(Q18="Yellow","Feedback Cycle",IF(O18="Yellow",IF($B18="Onboarding","Success Initiative","Business Review"),"—"))))))))))</f>
        <v/>
      </c>
      <c r="U18" s="18"/>
    </row>
    <row r="19" customFormat="false" ht="15" hidden="false" customHeight="false" outlineLevel="0" collapsed="false">
      <c r="A19" s="18"/>
      <c r="B19" s="18"/>
      <c r="C19" s="18"/>
      <c r="D19" s="19"/>
      <c r="E19" s="19"/>
      <c r="F19" s="19"/>
      <c r="G19" s="19"/>
      <c r="H19" s="19"/>
      <c r="I19" s="19"/>
      <c r="J19" s="19"/>
      <c r="K19" s="19"/>
      <c r="L19" s="19"/>
      <c r="M19" s="19"/>
      <c r="N19" s="20" t="str">
        <f aca="false">IF($B19="","",IF($D19="",IF($B19="Onboarding","Green","Yellow"),IF($D19&lt;=INDEX(Profiles!$B$5:$B$8,MATCH($B19,Profiles!$A$5:$A$8,0)),"Green",IF($D19&lt;=INDEX(Profiles!$C$5:$C$8,MATCH($B19,Profiles!$A$5:$A$8,0)),"Yellow","Red"))))</f>
        <v/>
      </c>
      <c r="O19" s="20" t="str">
        <f aca="false">IF($B19="","",IF($B19="Onboarding",IF(N($K19)&gt;=INDEX(Profiles!$L$5:$L$8,MATCH($B19,Profiles!$A$5:$A$8,0)),"Red",IF(N($K19)&gt;=INDEX(Profiles!$K$5:$K$8,MATCH($B19,Profiles!$A$5:$A$8,0)),"Yellow","Green")),IF($E19="","Yellow",IF($E19=1,"Red",IF(OR($E19=2,N($F19)&gt;INDEX(Profiles!$D$5:$D$8,MATCH($B19,Profiles!$A$5:$A$8,0))),"Yellow","Green")))))</f>
        <v/>
      </c>
      <c r="P19" s="20" t="str">
        <f aca="false">IF($B19="","",IF(OR(AND($H19="C",N($I19)&gt;=1),N($G19)&gt;=INDEX(Profiles!$F$5:$F$8,MATCH($B19,Profiles!$A$5:$A$8,0)),N($I19)&gt;=INDEX(Profiles!$H$5:$H$8,MATCH($B19,Profiles!$A$5:$A$8,0)),N($J19)&gt;=INDEX(Profiles!$J$5:$J$8,MATCH($B19,Profiles!$A$5:$A$8,0))),"Red",IF(OR($H19="H",N($G19)&gt;=INDEX(Profiles!$E$5:$E$8,MATCH($B19,Profiles!$A$5:$A$8,0)),N($I19)&gt;=INDEX(Profiles!$G$5:$G$8,MATCH($B19,Profiles!$A$5:$A$8,0)),N($J19)&gt;=INDEX(Profiles!$I$5:$I$8,MATCH($B19,Profiles!$A$5:$A$8,0))),"Yellow","Green")))</f>
        <v/>
      </c>
      <c r="Q19" s="20" t="str">
        <f aca="false">IF($B19="","",IF($L19="",IF(OR($B19="Onboarding",$B19="Hypercare"),"Green","Yellow"),IF($L19&lt;=6,"Red",IF(OR($L19&lt;=8,N($M19)&gt;=INDEX(Profiles!$M$5:$M$8,MATCH($B19,Profiles!$A$5:$A$8,0))),"Yellow","Green"))))</f>
        <v/>
      </c>
      <c r="R19" s="21" t="str">
        <f aca="false">IF($B19="","",IF(COUNTIF(N19:Q19,"Red")&gt;0,"Red",IF(COUNTIF(N19:Q19,"Yellow")&gt;0,"Yellow","Green")))</f>
        <v/>
      </c>
      <c r="S19" s="22" t="str">
        <f aca="false">IF($B19="","",ROUND(INDEX(Profiles!$N$5:$N$8,MATCH($B19,Profiles!$A$5:$A$8,0))*IF(N19="Green",1,IF(N19="Yellow",0.5,0))+INDEX(Profiles!$O$5:$O$8,MATCH($B19,Profiles!$A$5:$A$8,0))*IF(O19="Green",1,IF(O19="Yellow",0.5,0))+INDEX(Profiles!$P$5:$P$8,MATCH($B19,Profiles!$A$5:$A$8,0))*IF(P19="Green",1,IF(P19="Yellow",0.5,0))+INDEX(Profiles!$Q$5:$Q$8,MATCH($B19,Profiles!$A$5:$A$8,0))*IF(Q19="Green",1,IF(Q19="Yellow",0.5,0)),0))</f>
        <v/>
      </c>
      <c r="T19" s="20" t="str">
        <f aca="false">IF($B19="","",IF(N19="Red","Adoption Workshop",IF(P19="Red","Success Initiative",IF(Q19="Red","Feedback Cycle",IF(O19="Red",IF($B19="Onboarding","Success Initiative","Business Review"),IF(AND($B19&lt;&gt;"Onboarding",N($F19)&gt;INDEX(Profiles!$D$5:$D$8,MATCH($B19,Profiles!$A$5:$A$8,0))),"Business Review",IF(N19="Yellow","Adoption Workshop",IF(P19="Yellow","Success Initiative",IF(Q19="Yellow","Feedback Cycle",IF(O19="Yellow",IF($B19="Onboarding","Success Initiative","Business Review"),"—"))))))))))</f>
        <v/>
      </c>
      <c r="U19" s="18"/>
    </row>
    <row r="20" customFormat="false" ht="15" hidden="false" customHeight="false" outlineLevel="0" collapsed="false">
      <c r="A20" s="18"/>
      <c r="B20" s="18"/>
      <c r="C20" s="18"/>
      <c r="D20" s="19"/>
      <c r="E20" s="19"/>
      <c r="F20" s="19"/>
      <c r="G20" s="19"/>
      <c r="H20" s="19"/>
      <c r="I20" s="19"/>
      <c r="J20" s="19"/>
      <c r="K20" s="19"/>
      <c r="L20" s="19"/>
      <c r="M20" s="19"/>
      <c r="N20" s="20" t="str">
        <f aca="false">IF($B20="","",IF($D20="",IF($B20="Onboarding","Green","Yellow"),IF($D20&lt;=INDEX(Profiles!$B$5:$B$8,MATCH($B20,Profiles!$A$5:$A$8,0)),"Green",IF($D20&lt;=INDEX(Profiles!$C$5:$C$8,MATCH($B20,Profiles!$A$5:$A$8,0)),"Yellow","Red"))))</f>
        <v/>
      </c>
      <c r="O20" s="20" t="str">
        <f aca="false">IF($B20="","",IF($B20="Onboarding",IF(N($K20)&gt;=INDEX(Profiles!$L$5:$L$8,MATCH($B20,Profiles!$A$5:$A$8,0)),"Red",IF(N($K20)&gt;=INDEX(Profiles!$K$5:$K$8,MATCH($B20,Profiles!$A$5:$A$8,0)),"Yellow","Green")),IF($E20="","Yellow",IF($E20=1,"Red",IF(OR($E20=2,N($F20)&gt;INDEX(Profiles!$D$5:$D$8,MATCH($B20,Profiles!$A$5:$A$8,0))),"Yellow","Green")))))</f>
        <v/>
      </c>
      <c r="P20" s="20" t="str">
        <f aca="false">IF($B20="","",IF(OR(AND($H20="C",N($I20)&gt;=1),N($G20)&gt;=INDEX(Profiles!$F$5:$F$8,MATCH($B20,Profiles!$A$5:$A$8,0)),N($I20)&gt;=INDEX(Profiles!$H$5:$H$8,MATCH($B20,Profiles!$A$5:$A$8,0)),N($J20)&gt;=INDEX(Profiles!$J$5:$J$8,MATCH($B20,Profiles!$A$5:$A$8,0))),"Red",IF(OR($H20="H",N($G20)&gt;=INDEX(Profiles!$E$5:$E$8,MATCH($B20,Profiles!$A$5:$A$8,0)),N($I20)&gt;=INDEX(Profiles!$G$5:$G$8,MATCH($B20,Profiles!$A$5:$A$8,0)),N($J20)&gt;=INDEX(Profiles!$I$5:$I$8,MATCH($B20,Profiles!$A$5:$A$8,0))),"Yellow","Green")))</f>
        <v/>
      </c>
      <c r="Q20" s="20" t="str">
        <f aca="false">IF($B20="","",IF($L20="",IF(OR($B20="Onboarding",$B20="Hypercare"),"Green","Yellow"),IF($L20&lt;=6,"Red",IF(OR($L20&lt;=8,N($M20)&gt;=INDEX(Profiles!$M$5:$M$8,MATCH($B20,Profiles!$A$5:$A$8,0))),"Yellow","Green"))))</f>
        <v/>
      </c>
      <c r="R20" s="21" t="str">
        <f aca="false">IF($B20="","",IF(COUNTIF(N20:Q20,"Red")&gt;0,"Red",IF(COUNTIF(N20:Q20,"Yellow")&gt;0,"Yellow","Green")))</f>
        <v/>
      </c>
      <c r="S20" s="22" t="str">
        <f aca="false">IF($B20="","",ROUND(INDEX(Profiles!$N$5:$N$8,MATCH($B20,Profiles!$A$5:$A$8,0))*IF(N20="Green",1,IF(N20="Yellow",0.5,0))+INDEX(Profiles!$O$5:$O$8,MATCH($B20,Profiles!$A$5:$A$8,0))*IF(O20="Green",1,IF(O20="Yellow",0.5,0))+INDEX(Profiles!$P$5:$P$8,MATCH($B20,Profiles!$A$5:$A$8,0))*IF(P20="Green",1,IF(P20="Yellow",0.5,0))+INDEX(Profiles!$Q$5:$Q$8,MATCH($B20,Profiles!$A$5:$A$8,0))*IF(Q20="Green",1,IF(Q20="Yellow",0.5,0)),0))</f>
        <v/>
      </c>
      <c r="T20" s="20" t="str">
        <f aca="false">IF($B20="","",IF(N20="Red","Adoption Workshop",IF(P20="Red","Success Initiative",IF(Q20="Red","Feedback Cycle",IF(O20="Red",IF($B20="Onboarding","Success Initiative","Business Review"),IF(AND($B20&lt;&gt;"Onboarding",N($F20)&gt;INDEX(Profiles!$D$5:$D$8,MATCH($B20,Profiles!$A$5:$A$8,0))),"Business Review",IF(N20="Yellow","Adoption Workshop",IF(P20="Yellow","Success Initiative",IF(Q20="Yellow","Feedback Cycle",IF(O20="Yellow",IF($B20="Onboarding","Success Initiative","Business Review"),"—"))))))))))</f>
        <v/>
      </c>
      <c r="U20" s="18"/>
    </row>
    <row r="21" customFormat="false" ht="15" hidden="false" customHeight="false" outlineLevel="0" collapsed="false">
      <c r="A21" s="18"/>
      <c r="B21" s="18"/>
      <c r="C21" s="18"/>
      <c r="D21" s="19"/>
      <c r="E21" s="19"/>
      <c r="F21" s="19"/>
      <c r="G21" s="19"/>
      <c r="H21" s="19"/>
      <c r="I21" s="19"/>
      <c r="J21" s="19"/>
      <c r="K21" s="19"/>
      <c r="L21" s="19"/>
      <c r="M21" s="19"/>
      <c r="N21" s="20" t="str">
        <f aca="false">IF($B21="","",IF($D21="",IF($B21="Onboarding","Green","Yellow"),IF($D21&lt;=INDEX(Profiles!$B$5:$B$8,MATCH($B21,Profiles!$A$5:$A$8,0)),"Green",IF($D21&lt;=INDEX(Profiles!$C$5:$C$8,MATCH($B21,Profiles!$A$5:$A$8,0)),"Yellow","Red"))))</f>
        <v/>
      </c>
      <c r="O21" s="20" t="str">
        <f aca="false">IF($B21="","",IF($B21="Onboarding",IF(N($K21)&gt;=INDEX(Profiles!$L$5:$L$8,MATCH($B21,Profiles!$A$5:$A$8,0)),"Red",IF(N($K21)&gt;=INDEX(Profiles!$K$5:$K$8,MATCH($B21,Profiles!$A$5:$A$8,0)),"Yellow","Green")),IF($E21="","Yellow",IF($E21=1,"Red",IF(OR($E21=2,N($F21)&gt;INDEX(Profiles!$D$5:$D$8,MATCH($B21,Profiles!$A$5:$A$8,0))),"Yellow","Green")))))</f>
        <v/>
      </c>
      <c r="P21" s="20" t="str">
        <f aca="false">IF($B21="","",IF(OR(AND($H21="C",N($I21)&gt;=1),N($G21)&gt;=INDEX(Profiles!$F$5:$F$8,MATCH($B21,Profiles!$A$5:$A$8,0)),N($I21)&gt;=INDEX(Profiles!$H$5:$H$8,MATCH($B21,Profiles!$A$5:$A$8,0)),N($J21)&gt;=INDEX(Profiles!$J$5:$J$8,MATCH($B21,Profiles!$A$5:$A$8,0))),"Red",IF(OR($H21="H",N($G21)&gt;=INDEX(Profiles!$E$5:$E$8,MATCH($B21,Profiles!$A$5:$A$8,0)),N($I21)&gt;=INDEX(Profiles!$G$5:$G$8,MATCH($B21,Profiles!$A$5:$A$8,0)),N($J21)&gt;=INDEX(Profiles!$I$5:$I$8,MATCH($B21,Profiles!$A$5:$A$8,0))),"Yellow","Green")))</f>
        <v/>
      </c>
      <c r="Q21" s="20" t="str">
        <f aca="false">IF($B21="","",IF($L21="",IF(OR($B21="Onboarding",$B21="Hypercare"),"Green","Yellow"),IF($L21&lt;=6,"Red",IF(OR($L21&lt;=8,N($M21)&gt;=INDEX(Profiles!$M$5:$M$8,MATCH($B21,Profiles!$A$5:$A$8,0))),"Yellow","Green"))))</f>
        <v/>
      </c>
      <c r="R21" s="21" t="str">
        <f aca="false">IF($B21="","",IF(COUNTIF(N21:Q21,"Red")&gt;0,"Red",IF(COUNTIF(N21:Q21,"Yellow")&gt;0,"Yellow","Green")))</f>
        <v/>
      </c>
      <c r="S21" s="22" t="str">
        <f aca="false">IF($B21="","",ROUND(INDEX(Profiles!$N$5:$N$8,MATCH($B21,Profiles!$A$5:$A$8,0))*IF(N21="Green",1,IF(N21="Yellow",0.5,0))+INDEX(Profiles!$O$5:$O$8,MATCH($B21,Profiles!$A$5:$A$8,0))*IF(O21="Green",1,IF(O21="Yellow",0.5,0))+INDEX(Profiles!$P$5:$P$8,MATCH($B21,Profiles!$A$5:$A$8,0))*IF(P21="Green",1,IF(P21="Yellow",0.5,0))+INDEX(Profiles!$Q$5:$Q$8,MATCH($B21,Profiles!$A$5:$A$8,0))*IF(Q21="Green",1,IF(Q21="Yellow",0.5,0)),0))</f>
        <v/>
      </c>
      <c r="T21" s="20" t="str">
        <f aca="false">IF($B21="","",IF(N21="Red","Adoption Workshop",IF(P21="Red","Success Initiative",IF(Q21="Red","Feedback Cycle",IF(O21="Red",IF($B21="Onboarding","Success Initiative","Business Review"),IF(AND($B21&lt;&gt;"Onboarding",N($F21)&gt;INDEX(Profiles!$D$5:$D$8,MATCH($B21,Profiles!$A$5:$A$8,0))),"Business Review",IF(N21="Yellow","Adoption Workshop",IF(P21="Yellow","Success Initiative",IF(Q21="Yellow","Feedback Cycle",IF(O21="Yellow",IF($B21="Onboarding","Success Initiative","Business Review"),"—"))))))))))</f>
        <v/>
      </c>
      <c r="U21" s="18"/>
    </row>
    <row r="22" customFormat="false" ht="15" hidden="false" customHeight="false" outlineLevel="0" collapsed="false">
      <c r="A22" s="18"/>
      <c r="B22" s="18"/>
      <c r="C22" s="18"/>
      <c r="D22" s="19"/>
      <c r="E22" s="19"/>
      <c r="F22" s="19"/>
      <c r="G22" s="19"/>
      <c r="H22" s="19"/>
      <c r="I22" s="19"/>
      <c r="J22" s="19"/>
      <c r="K22" s="19"/>
      <c r="L22" s="19"/>
      <c r="M22" s="19"/>
      <c r="N22" s="20" t="str">
        <f aca="false">IF($B22="","",IF($D22="",IF($B22="Onboarding","Green","Yellow"),IF($D22&lt;=INDEX(Profiles!$B$5:$B$8,MATCH($B22,Profiles!$A$5:$A$8,0)),"Green",IF($D22&lt;=INDEX(Profiles!$C$5:$C$8,MATCH($B22,Profiles!$A$5:$A$8,0)),"Yellow","Red"))))</f>
        <v/>
      </c>
      <c r="O22" s="20" t="str">
        <f aca="false">IF($B22="","",IF($B22="Onboarding",IF(N($K22)&gt;=INDEX(Profiles!$L$5:$L$8,MATCH($B22,Profiles!$A$5:$A$8,0)),"Red",IF(N($K22)&gt;=INDEX(Profiles!$K$5:$K$8,MATCH($B22,Profiles!$A$5:$A$8,0)),"Yellow","Green")),IF($E22="","Yellow",IF($E22=1,"Red",IF(OR($E22=2,N($F22)&gt;INDEX(Profiles!$D$5:$D$8,MATCH($B22,Profiles!$A$5:$A$8,0))),"Yellow","Green")))))</f>
        <v/>
      </c>
      <c r="P22" s="20" t="str">
        <f aca="false">IF($B22="","",IF(OR(AND($H22="C",N($I22)&gt;=1),N($G22)&gt;=INDEX(Profiles!$F$5:$F$8,MATCH($B22,Profiles!$A$5:$A$8,0)),N($I22)&gt;=INDEX(Profiles!$H$5:$H$8,MATCH($B22,Profiles!$A$5:$A$8,0)),N($J22)&gt;=INDEX(Profiles!$J$5:$J$8,MATCH($B22,Profiles!$A$5:$A$8,0))),"Red",IF(OR($H22="H",N($G22)&gt;=INDEX(Profiles!$E$5:$E$8,MATCH($B22,Profiles!$A$5:$A$8,0)),N($I22)&gt;=INDEX(Profiles!$G$5:$G$8,MATCH($B22,Profiles!$A$5:$A$8,0)),N($J22)&gt;=INDEX(Profiles!$I$5:$I$8,MATCH($B22,Profiles!$A$5:$A$8,0))),"Yellow","Green")))</f>
        <v/>
      </c>
      <c r="Q22" s="20" t="str">
        <f aca="false">IF($B22="","",IF($L22="",IF(OR($B22="Onboarding",$B22="Hypercare"),"Green","Yellow"),IF($L22&lt;=6,"Red",IF(OR($L22&lt;=8,N($M22)&gt;=INDEX(Profiles!$M$5:$M$8,MATCH($B22,Profiles!$A$5:$A$8,0))),"Yellow","Green"))))</f>
        <v/>
      </c>
      <c r="R22" s="21" t="str">
        <f aca="false">IF($B22="","",IF(COUNTIF(N22:Q22,"Red")&gt;0,"Red",IF(COUNTIF(N22:Q22,"Yellow")&gt;0,"Yellow","Green")))</f>
        <v/>
      </c>
      <c r="S22" s="22" t="str">
        <f aca="false">IF($B22="","",ROUND(INDEX(Profiles!$N$5:$N$8,MATCH($B22,Profiles!$A$5:$A$8,0))*IF(N22="Green",1,IF(N22="Yellow",0.5,0))+INDEX(Profiles!$O$5:$O$8,MATCH($B22,Profiles!$A$5:$A$8,0))*IF(O22="Green",1,IF(O22="Yellow",0.5,0))+INDEX(Profiles!$P$5:$P$8,MATCH($B22,Profiles!$A$5:$A$8,0))*IF(P22="Green",1,IF(P22="Yellow",0.5,0))+INDEX(Profiles!$Q$5:$Q$8,MATCH($B22,Profiles!$A$5:$A$8,0))*IF(Q22="Green",1,IF(Q22="Yellow",0.5,0)),0))</f>
        <v/>
      </c>
      <c r="T22" s="20" t="str">
        <f aca="false">IF($B22="","",IF(N22="Red","Adoption Workshop",IF(P22="Red","Success Initiative",IF(Q22="Red","Feedback Cycle",IF(O22="Red",IF($B22="Onboarding","Success Initiative","Business Review"),IF(AND($B22&lt;&gt;"Onboarding",N($F22)&gt;INDEX(Profiles!$D$5:$D$8,MATCH($B22,Profiles!$A$5:$A$8,0))),"Business Review",IF(N22="Yellow","Adoption Workshop",IF(P22="Yellow","Success Initiative",IF(Q22="Yellow","Feedback Cycle",IF(O22="Yellow",IF($B22="Onboarding","Success Initiative","Business Review"),"—"))))))))))</f>
        <v/>
      </c>
      <c r="U22" s="18"/>
    </row>
    <row r="23" customFormat="false" ht="15" hidden="false" customHeight="false" outlineLevel="0" collapsed="false">
      <c r="A23" s="18"/>
      <c r="B23" s="18"/>
      <c r="C23" s="18"/>
      <c r="D23" s="19"/>
      <c r="E23" s="19"/>
      <c r="F23" s="19"/>
      <c r="G23" s="19"/>
      <c r="H23" s="19"/>
      <c r="I23" s="19"/>
      <c r="J23" s="19"/>
      <c r="K23" s="19"/>
      <c r="L23" s="19"/>
      <c r="M23" s="19"/>
      <c r="N23" s="20" t="str">
        <f aca="false">IF($B23="","",IF($D23="",IF($B23="Onboarding","Green","Yellow"),IF($D23&lt;=INDEX(Profiles!$B$5:$B$8,MATCH($B23,Profiles!$A$5:$A$8,0)),"Green",IF($D23&lt;=INDEX(Profiles!$C$5:$C$8,MATCH($B23,Profiles!$A$5:$A$8,0)),"Yellow","Red"))))</f>
        <v/>
      </c>
      <c r="O23" s="20" t="str">
        <f aca="false">IF($B23="","",IF($B23="Onboarding",IF(N($K23)&gt;=INDEX(Profiles!$L$5:$L$8,MATCH($B23,Profiles!$A$5:$A$8,0)),"Red",IF(N($K23)&gt;=INDEX(Profiles!$K$5:$K$8,MATCH($B23,Profiles!$A$5:$A$8,0)),"Yellow","Green")),IF($E23="","Yellow",IF($E23=1,"Red",IF(OR($E23=2,N($F23)&gt;INDEX(Profiles!$D$5:$D$8,MATCH($B23,Profiles!$A$5:$A$8,0))),"Yellow","Green")))))</f>
        <v/>
      </c>
      <c r="P23" s="20" t="str">
        <f aca="false">IF($B23="","",IF(OR(AND($H23="C",N($I23)&gt;=1),N($G23)&gt;=INDEX(Profiles!$F$5:$F$8,MATCH($B23,Profiles!$A$5:$A$8,0)),N($I23)&gt;=INDEX(Profiles!$H$5:$H$8,MATCH($B23,Profiles!$A$5:$A$8,0)),N($J23)&gt;=INDEX(Profiles!$J$5:$J$8,MATCH($B23,Profiles!$A$5:$A$8,0))),"Red",IF(OR($H23="H",N($G23)&gt;=INDEX(Profiles!$E$5:$E$8,MATCH($B23,Profiles!$A$5:$A$8,0)),N($I23)&gt;=INDEX(Profiles!$G$5:$G$8,MATCH($B23,Profiles!$A$5:$A$8,0)),N($J23)&gt;=INDEX(Profiles!$I$5:$I$8,MATCH($B23,Profiles!$A$5:$A$8,0))),"Yellow","Green")))</f>
        <v/>
      </c>
      <c r="Q23" s="20" t="str">
        <f aca="false">IF($B23="","",IF($L23="",IF(OR($B23="Onboarding",$B23="Hypercare"),"Green","Yellow"),IF($L23&lt;=6,"Red",IF(OR($L23&lt;=8,N($M23)&gt;=INDEX(Profiles!$M$5:$M$8,MATCH($B23,Profiles!$A$5:$A$8,0))),"Yellow","Green"))))</f>
        <v/>
      </c>
      <c r="R23" s="21" t="str">
        <f aca="false">IF($B23="","",IF(COUNTIF(N23:Q23,"Red")&gt;0,"Red",IF(COUNTIF(N23:Q23,"Yellow")&gt;0,"Yellow","Green")))</f>
        <v/>
      </c>
      <c r="S23" s="22" t="str">
        <f aca="false">IF($B23="","",ROUND(INDEX(Profiles!$N$5:$N$8,MATCH($B23,Profiles!$A$5:$A$8,0))*IF(N23="Green",1,IF(N23="Yellow",0.5,0))+INDEX(Profiles!$O$5:$O$8,MATCH($B23,Profiles!$A$5:$A$8,0))*IF(O23="Green",1,IF(O23="Yellow",0.5,0))+INDEX(Profiles!$P$5:$P$8,MATCH($B23,Profiles!$A$5:$A$8,0))*IF(P23="Green",1,IF(P23="Yellow",0.5,0))+INDEX(Profiles!$Q$5:$Q$8,MATCH($B23,Profiles!$A$5:$A$8,0))*IF(Q23="Green",1,IF(Q23="Yellow",0.5,0)),0))</f>
        <v/>
      </c>
      <c r="T23" s="20" t="str">
        <f aca="false">IF($B23="","",IF(N23="Red","Adoption Workshop",IF(P23="Red","Success Initiative",IF(Q23="Red","Feedback Cycle",IF(O23="Red",IF($B23="Onboarding","Success Initiative","Business Review"),IF(AND($B23&lt;&gt;"Onboarding",N($F23)&gt;INDEX(Profiles!$D$5:$D$8,MATCH($B23,Profiles!$A$5:$A$8,0))),"Business Review",IF(N23="Yellow","Adoption Workshop",IF(P23="Yellow","Success Initiative",IF(Q23="Yellow","Feedback Cycle",IF(O23="Yellow",IF($B23="Onboarding","Success Initiative","Business Review"),"—"))))))))))</f>
        <v/>
      </c>
      <c r="U23" s="18"/>
    </row>
    <row r="24" customFormat="false" ht="15" hidden="false" customHeight="false" outlineLevel="0" collapsed="false">
      <c r="A24" s="18"/>
      <c r="B24" s="18"/>
      <c r="C24" s="18"/>
      <c r="D24" s="19"/>
      <c r="E24" s="19"/>
      <c r="F24" s="19"/>
      <c r="G24" s="19"/>
      <c r="H24" s="19"/>
      <c r="I24" s="19"/>
      <c r="J24" s="19"/>
      <c r="K24" s="19"/>
      <c r="L24" s="19"/>
      <c r="M24" s="19"/>
      <c r="N24" s="20" t="str">
        <f aca="false">IF($B24="","",IF($D24="",IF($B24="Onboarding","Green","Yellow"),IF($D24&lt;=INDEX(Profiles!$B$5:$B$8,MATCH($B24,Profiles!$A$5:$A$8,0)),"Green",IF($D24&lt;=INDEX(Profiles!$C$5:$C$8,MATCH($B24,Profiles!$A$5:$A$8,0)),"Yellow","Red"))))</f>
        <v/>
      </c>
      <c r="O24" s="20" t="str">
        <f aca="false">IF($B24="","",IF($B24="Onboarding",IF(N($K24)&gt;=INDEX(Profiles!$L$5:$L$8,MATCH($B24,Profiles!$A$5:$A$8,0)),"Red",IF(N($K24)&gt;=INDEX(Profiles!$K$5:$K$8,MATCH($B24,Profiles!$A$5:$A$8,0)),"Yellow","Green")),IF($E24="","Yellow",IF($E24=1,"Red",IF(OR($E24=2,N($F24)&gt;INDEX(Profiles!$D$5:$D$8,MATCH($B24,Profiles!$A$5:$A$8,0))),"Yellow","Green")))))</f>
        <v/>
      </c>
      <c r="P24" s="20" t="str">
        <f aca="false">IF($B24="","",IF(OR(AND($H24="C",N($I24)&gt;=1),N($G24)&gt;=INDEX(Profiles!$F$5:$F$8,MATCH($B24,Profiles!$A$5:$A$8,0)),N($I24)&gt;=INDEX(Profiles!$H$5:$H$8,MATCH($B24,Profiles!$A$5:$A$8,0)),N($J24)&gt;=INDEX(Profiles!$J$5:$J$8,MATCH($B24,Profiles!$A$5:$A$8,0))),"Red",IF(OR($H24="H",N($G24)&gt;=INDEX(Profiles!$E$5:$E$8,MATCH($B24,Profiles!$A$5:$A$8,0)),N($I24)&gt;=INDEX(Profiles!$G$5:$G$8,MATCH($B24,Profiles!$A$5:$A$8,0)),N($J24)&gt;=INDEX(Profiles!$I$5:$I$8,MATCH($B24,Profiles!$A$5:$A$8,0))),"Yellow","Green")))</f>
        <v/>
      </c>
      <c r="Q24" s="20" t="str">
        <f aca="false">IF($B24="","",IF($L24="",IF(OR($B24="Onboarding",$B24="Hypercare"),"Green","Yellow"),IF($L24&lt;=6,"Red",IF(OR($L24&lt;=8,N($M24)&gt;=INDEX(Profiles!$M$5:$M$8,MATCH($B24,Profiles!$A$5:$A$8,0))),"Yellow","Green"))))</f>
        <v/>
      </c>
      <c r="R24" s="21" t="str">
        <f aca="false">IF($B24="","",IF(COUNTIF(N24:Q24,"Red")&gt;0,"Red",IF(COUNTIF(N24:Q24,"Yellow")&gt;0,"Yellow","Green")))</f>
        <v/>
      </c>
      <c r="S24" s="22" t="str">
        <f aca="false">IF($B24="","",ROUND(INDEX(Profiles!$N$5:$N$8,MATCH($B24,Profiles!$A$5:$A$8,0))*IF(N24="Green",1,IF(N24="Yellow",0.5,0))+INDEX(Profiles!$O$5:$O$8,MATCH($B24,Profiles!$A$5:$A$8,0))*IF(O24="Green",1,IF(O24="Yellow",0.5,0))+INDEX(Profiles!$P$5:$P$8,MATCH($B24,Profiles!$A$5:$A$8,0))*IF(P24="Green",1,IF(P24="Yellow",0.5,0))+INDEX(Profiles!$Q$5:$Q$8,MATCH($B24,Profiles!$A$5:$A$8,0))*IF(Q24="Green",1,IF(Q24="Yellow",0.5,0)),0))</f>
        <v/>
      </c>
      <c r="T24" s="20" t="str">
        <f aca="false">IF($B24="","",IF(N24="Red","Adoption Workshop",IF(P24="Red","Success Initiative",IF(Q24="Red","Feedback Cycle",IF(O24="Red",IF($B24="Onboarding","Success Initiative","Business Review"),IF(AND($B24&lt;&gt;"Onboarding",N($F24)&gt;INDEX(Profiles!$D$5:$D$8,MATCH($B24,Profiles!$A$5:$A$8,0))),"Business Review",IF(N24="Yellow","Adoption Workshop",IF(P24="Yellow","Success Initiative",IF(Q24="Yellow","Feedback Cycle",IF(O24="Yellow",IF($B24="Onboarding","Success Initiative","Business Review"),"—"))))))))))</f>
        <v/>
      </c>
      <c r="U24" s="18"/>
    </row>
    <row r="25" customFormat="false" ht="15" hidden="false" customHeight="false" outlineLevel="0" collapsed="false">
      <c r="A25" s="18"/>
      <c r="B25" s="18"/>
      <c r="C25" s="18"/>
      <c r="D25" s="19"/>
      <c r="E25" s="19"/>
      <c r="F25" s="19"/>
      <c r="G25" s="19"/>
      <c r="H25" s="19"/>
      <c r="I25" s="19"/>
      <c r="J25" s="19"/>
      <c r="K25" s="19"/>
      <c r="L25" s="19"/>
      <c r="M25" s="19"/>
      <c r="N25" s="20" t="str">
        <f aca="false">IF($B25="","",IF($D25="",IF($B25="Onboarding","Green","Yellow"),IF($D25&lt;=INDEX(Profiles!$B$5:$B$8,MATCH($B25,Profiles!$A$5:$A$8,0)),"Green",IF($D25&lt;=INDEX(Profiles!$C$5:$C$8,MATCH($B25,Profiles!$A$5:$A$8,0)),"Yellow","Red"))))</f>
        <v/>
      </c>
      <c r="O25" s="20" t="str">
        <f aca="false">IF($B25="","",IF($B25="Onboarding",IF(N($K25)&gt;=INDEX(Profiles!$L$5:$L$8,MATCH($B25,Profiles!$A$5:$A$8,0)),"Red",IF(N($K25)&gt;=INDEX(Profiles!$K$5:$K$8,MATCH($B25,Profiles!$A$5:$A$8,0)),"Yellow","Green")),IF($E25="","Yellow",IF($E25=1,"Red",IF(OR($E25=2,N($F25)&gt;INDEX(Profiles!$D$5:$D$8,MATCH($B25,Profiles!$A$5:$A$8,0))),"Yellow","Green")))))</f>
        <v/>
      </c>
      <c r="P25" s="20" t="str">
        <f aca="false">IF($B25="","",IF(OR(AND($H25="C",N($I25)&gt;=1),N($G25)&gt;=INDEX(Profiles!$F$5:$F$8,MATCH($B25,Profiles!$A$5:$A$8,0)),N($I25)&gt;=INDEX(Profiles!$H$5:$H$8,MATCH($B25,Profiles!$A$5:$A$8,0)),N($J25)&gt;=INDEX(Profiles!$J$5:$J$8,MATCH($B25,Profiles!$A$5:$A$8,0))),"Red",IF(OR($H25="H",N($G25)&gt;=INDEX(Profiles!$E$5:$E$8,MATCH($B25,Profiles!$A$5:$A$8,0)),N($I25)&gt;=INDEX(Profiles!$G$5:$G$8,MATCH($B25,Profiles!$A$5:$A$8,0)),N($J25)&gt;=INDEX(Profiles!$I$5:$I$8,MATCH($B25,Profiles!$A$5:$A$8,0))),"Yellow","Green")))</f>
        <v/>
      </c>
      <c r="Q25" s="20" t="str">
        <f aca="false">IF($B25="","",IF($L25="",IF(OR($B25="Onboarding",$B25="Hypercare"),"Green","Yellow"),IF($L25&lt;=6,"Red",IF(OR($L25&lt;=8,N($M25)&gt;=INDEX(Profiles!$M$5:$M$8,MATCH($B25,Profiles!$A$5:$A$8,0))),"Yellow","Green"))))</f>
        <v/>
      </c>
      <c r="R25" s="21" t="str">
        <f aca="false">IF($B25="","",IF(COUNTIF(N25:Q25,"Red")&gt;0,"Red",IF(COUNTIF(N25:Q25,"Yellow")&gt;0,"Yellow","Green")))</f>
        <v/>
      </c>
      <c r="S25" s="22" t="str">
        <f aca="false">IF($B25="","",ROUND(INDEX(Profiles!$N$5:$N$8,MATCH($B25,Profiles!$A$5:$A$8,0))*IF(N25="Green",1,IF(N25="Yellow",0.5,0))+INDEX(Profiles!$O$5:$O$8,MATCH($B25,Profiles!$A$5:$A$8,0))*IF(O25="Green",1,IF(O25="Yellow",0.5,0))+INDEX(Profiles!$P$5:$P$8,MATCH($B25,Profiles!$A$5:$A$8,0))*IF(P25="Green",1,IF(P25="Yellow",0.5,0))+INDEX(Profiles!$Q$5:$Q$8,MATCH($B25,Profiles!$A$5:$A$8,0))*IF(Q25="Green",1,IF(Q25="Yellow",0.5,0)),0))</f>
        <v/>
      </c>
      <c r="T25" s="20" t="str">
        <f aca="false">IF($B25="","",IF(N25="Red","Adoption Workshop",IF(P25="Red","Success Initiative",IF(Q25="Red","Feedback Cycle",IF(O25="Red",IF($B25="Onboarding","Success Initiative","Business Review"),IF(AND($B25&lt;&gt;"Onboarding",N($F25)&gt;INDEX(Profiles!$D$5:$D$8,MATCH($B25,Profiles!$A$5:$A$8,0))),"Business Review",IF(N25="Yellow","Adoption Workshop",IF(P25="Yellow","Success Initiative",IF(Q25="Yellow","Feedback Cycle",IF(O25="Yellow",IF($B25="Onboarding","Success Initiative","Business Review"),"—"))))))))))</f>
        <v/>
      </c>
      <c r="U25" s="18"/>
    </row>
    <row r="26" customFormat="false" ht="15" hidden="false" customHeight="false" outlineLevel="0" collapsed="false">
      <c r="A26" s="18"/>
      <c r="B26" s="18"/>
      <c r="C26" s="18"/>
      <c r="D26" s="19"/>
      <c r="E26" s="19"/>
      <c r="F26" s="19"/>
      <c r="G26" s="19"/>
      <c r="H26" s="19"/>
      <c r="I26" s="19"/>
      <c r="J26" s="19"/>
      <c r="K26" s="19"/>
      <c r="L26" s="19"/>
      <c r="M26" s="19"/>
      <c r="N26" s="20" t="str">
        <f aca="false">IF($B26="","",IF($D26="",IF($B26="Onboarding","Green","Yellow"),IF($D26&lt;=INDEX(Profiles!$B$5:$B$8,MATCH($B26,Profiles!$A$5:$A$8,0)),"Green",IF($D26&lt;=INDEX(Profiles!$C$5:$C$8,MATCH($B26,Profiles!$A$5:$A$8,0)),"Yellow","Red"))))</f>
        <v/>
      </c>
      <c r="O26" s="20" t="str">
        <f aca="false">IF($B26="","",IF($B26="Onboarding",IF(N($K26)&gt;=INDEX(Profiles!$L$5:$L$8,MATCH($B26,Profiles!$A$5:$A$8,0)),"Red",IF(N($K26)&gt;=INDEX(Profiles!$K$5:$K$8,MATCH($B26,Profiles!$A$5:$A$8,0)),"Yellow","Green")),IF($E26="","Yellow",IF($E26=1,"Red",IF(OR($E26=2,N($F26)&gt;INDEX(Profiles!$D$5:$D$8,MATCH($B26,Profiles!$A$5:$A$8,0))),"Yellow","Green")))))</f>
        <v/>
      </c>
      <c r="P26" s="20" t="str">
        <f aca="false">IF($B26="","",IF(OR(AND($H26="C",N($I26)&gt;=1),N($G26)&gt;=INDEX(Profiles!$F$5:$F$8,MATCH($B26,Profiles!$A$5:$A$8,0)),N($I26)&gt;=INDEX(Profiles!$H$5:$H$8,MATCH($B26,Profiles!$A$5:$A$8,0)),N($J26)&gt;=INDEX(Profiles!$J$5:$J$8,MATCH($B26,Profiles!$A$5:$A$8,0))),"Red",IF(OR($H26="H",N($G26)&gt;=INDEX(Profiles!$E$5:$E$8,MATCH($B26,Profiles!$A$5:$A$8,0)),N($I26)&gt;=INDEX(Profiles!$G$5:$G$8,MATCH($B26,Profiles!$A$5:$A$8,0)),N($J26)&gt;=INDEX(Profiles!$I$5:$I$8,MATCH($B26,Profiles!$A$5:$A$8,0))),"Yellow","Green")))</f>
        <v/>
      </c>
      <c r="Q26" s="20" t="str">
        <f aca="false">IF($B26="","",IF($L26="",IF(OR($B26="Onboarding",$B26="Hypercare"),"Green","Yellow"),IF($L26&lt;=6,"Red",IF(OR($L26&lt;=8,N($M26)&gt;=INDEX(Profiles!$M$5:$M$8,MATCH($B26,Profiles!$A$5:$A$8,0))),"Yellow","Green"))))</f>
        <v/>
      </c>
      <c r="R26" s="21" t="str">
        <f aca="false">IF($B26="","",IF(COUNTIF(N26:Q26,"Red")&gt;0,"Red",IF(COUNTIF(N26:Q26,"Yellow")&gt;0,"Yellow","Green")))</f>
        <v/>
      </c>
      <c r="S26" s="22" t="str">
        <f aca="false">IF($B26="","",ROUND(INDEX(Profiles!$N$5:$N$8,MATCH($B26,Profiles!$A$5:$A$8,0))*IF(N26="Green",1,IF(N26="Yellow",0.5,0))+INDEX(Profiles!$O$5:$O$8,MATCH($B26,Profiles!$A$5:$A$8,0))*IF(O26="Green",1,IF(O26="Yellow",0.5,0))+INDEX(Profiles!$P$5:$P$8,MATCH($B26,Profiles!$A$5:$A$8,0))*IF(P26="Green",1,IF(P26="Yellow",0.5,0))+INDEX(Profiles!$Q$5:$Q$8,MATCH($B26,Profiles!$A$5:$A$8,0))*IF(Q26="Green",1,IF(Q26="Yellow",0.5,0)),0))</f>
        <v/>
      </c>
      <c r="T26" s="20" t="str">
        <f aca="false">IF($B26="","",IF(N26="Red","Adoption Workshop",IF(P26="Red","Success Initiative",IF(Q26="Red","Feedback Cycle",IF(O26="Red",IF($B26="Onboarding","Success Initiative","Business Review"),IF(AND($B26&lt;&gt;"Onboarding",N($F26)&gt;INDEX(Profiles!$D$5:$D$8,MATCH($B26,Profiles!$A$5:$A$8,0))),"Business Review",IF(N26="Yellow","Adoption Workshop",IF(P26="Yellow","Success Initiative",IF(Q26="Yellow","Feedback Cycle",IF(O26="Yellow",IF($B26="Onboarding","Success Initiative","Business Review"),"—"))))))))))</f>
        <v/>
      </c>
      <c r="U26" s="18"/>
    </row>
    <row r="27" customFormat="false" ht="15" hidden="false" customHeight="false" outlineLevel="0" collapsed="false">
      <c r="A27" s="18"/>
      <c r="B27" s="18"/>
      <c r="C27" s="18"/>
      <c r="D27" s="19"/>
      <c r="E27" s="19"/>
      <c r="F27" s="19"/>
      <c r="G27" s="19"/>
      <c r="H27" s="19"/>
      <c r="I27" s="19"/>
      <c r="J27" s="19"/>
      <c r="K27" s="19"/>
      <c r="L27" s="19"/>
      <c r="M27" s="19"/>
      <c r="N27" s="20" t="str">
        <f aca="false">IF($B27="","",IF($D27="",IF($B27="Onboarding","Green","Yellow"),IF($D27&lt;=INDEX(Profiles!$B$5:$B$8,MATCH($B27,Profiles!$A$5:$A$8,0)),"Green",IF($D27&lt;=INDEX(Profiles!$C$5:$C$8,MATCH($B27,Profiles!$A$5:$A$8,0)),"Yellow","Red"))))</f>
        <v/>
      </c>
      <c r="O27" s="20" t="str">
        <f aca="false">IF($B27="","",IF($B27="Onboarding",IF(N($K27)&gt;=INDEX(Profiles!$L$5:$L$8,MATCH($B27,Profiles!$A$5:$A$8,0)),"Red",IF(N($K27)&gt;=INDEX(Profiles!$K$5:$K$8,MATCH($B27,Profiles!$A$5:$A$8,0)),"Yellow","Green")),IF($E27="","Yellow",IF($E27=1,"Red",IF(OR($E27=2,N($F27)&gt;INDEX(Profiles!$D$5:$D$8,MATCH($B27,Profiles!$A$5:$A$8,0))),"Yellow","Green")))))</f>
        <v/>
      </c>
      <c r="P27" s="20" t="str">
        <f aca="false">IF($B27="","",IF(OR(AND($H27="C",N($I27)&gt;=1),N($G27)&gt;=INDEX(Profiles!$F$5:$F$8,MATCH($B27,Profiles!$A$5:$A$8,0)),N($I27)&gt;=INDEX(Profiles!$H$5:$H$8,MATCH($B27,Profiles!$A$5:$A$8,0)),N($J27)&gt;=INDEX(Profiles!$J$5:$J$8,MATCH($B27,Profiles!$A$5:$A$8,0))),"Red",IF(OR($H27="H",N($G27)&gt;=INDEX(Profiles!$E$5:$E$8,MATCH($B27,Profiles!$A$5:$A$8,0)),N($I27)&gt;=INDEX(Profiles!$G$5:$G$8,MATCH($B27,Profiles!$A$5:$A$8,0)),N($J27)&gt;=INDEX(Profiles!$I$5:$I$8,MATCH($B27,Profiles!$A$5:$A$8,0))),"Yellow","Green")))</f>
        <v/>
      </c>
      <c r="Q27" s="20" t="str">
        <f aca="false">IF($B27="","",IF($L27="",IF(OR($B27="Onboarding",$B27="Hypercare"),"Green","Yellow"),IF($L27&lt;=6,"Red",IF(OR($L27&lt;=8,N($M27)&gt;=INDEX(Profiles!$M$5:$M$8,MATCH($B27,Profiles!$A$5:$A$8,0))),"Yellow","Green"))))</f>
        <v/>
      </c>
      <c r="R27" s="21" t="str">
        <f aca="false">IF($B27="","",IF(COUNTIF(N27:Q27,"Red")&gt;0,"Red",IF(COUNTIF(N27:Q27,"Yellow")&gt;0,"Yellow","Green")))</f>
        <v/>
      </c>
      <c r="S27" s="22" t="str">
        <f aca="false">IF($B27="","",ROUND(INDEX(Profiles!$N$5:$N$8,MATCH($B27,Profiles!$A$5:$A$8,0))*IF(N27="Green",1,IF(N27="Yellow",0.5,0))+INDEX(Profiles!$O$5:$O$8,MATCH($B27,Profiles!$A$5:$A$8,0))*IF(O27="Green",1,IF(O27="Yellow",0.5,0))+INDEX(Profiles!$P$5:$P$8,MATCH($B27,Profiles!$A$5:$A$8,0))*IF(P27="Green",1,IF(P27="Yellow",0.5,0))+INDEX(Profiles!$Q$5:$Q$8,MATCH($B27,Profiles!$A$5:$A$8,0))*IF(Q27="Green",1,IF(Q27="Yellow",0.5,0)),0))</f>
        <v/>
      </c>
      <c r="T27" s="20" t="str">
        <f aca="false">IF($B27="","",IF(N27="Red","Adoption Workshop",IF(P27="Red","Success Initiative",IF(Q27="Red","Feedback Cycle",IF(O27="Red",IF($B27="Onboarding","Success Initiative","Business Review"),IF(AND($B27&lt;&gt;"Onboarding",N($F27)&gt;INDEX(Profiles!$D$5:$D$8,MATCH($B27,Profiles!$A$5:$A$8,0))),"Business Review",IF(N27="Yellow","Adoption Workshop",IF(P27="Yellow","Success Initiative",IF(Q27="Yellow","Feedback Cycle",IF(O27="Yellow",IF($B27="Onboarding","Success Initiative","Business Review"),"—"))))))))))</f>
        <v/>
      </c>
      <c r="U27" s="18"/>
    </row>
    <row r="28" customFormat="false" ht="15" hidden="false" customHeight="false" outlineLevel="0" collapsed="false">
      <c r="A28" s="18"/>
      <c r="B28" s="18"/>
      <c r="C28" s="18"/>
      <c r="D28" s="19"/>
      <c r="E28" s="19"/>
      <c r="F28" s="19"/>
      <c r="G28" s="19"/>
      <c r="H28" s="19"/>
      <c r="I28" s="19"/>
      <c r="J28" s="19"/>
      <c r="K28" s="19"/>
      <c r="L28" s="19"/>
      <c r="M28" s="19"/>
      <c r="N28" s="20" t="str">
        <f aca="false">IF($B28="","",IF($D28="",IF($B28="Onboarding","Green","Yellow"),IF($D28&lt;=INDEX(Profiles!$B$5:$B$8,MATCH($B28,Profiles!$A$5:$A$8,0)),"Green",IF($D28&lt;=INDEX(Profiles!$C$5:$C$8,MATCH($B28,Profiles!$A$5:$A$8,0)),"Yellow","Red"))))</f>
        <v/>
      </c>
      <c r="O28" s="20" t="str">
        <f aca="false">IF($B28="","",IF($B28="Onboarding",IF(N($K28)&gt;=INDEX(Profiles!$L$5:$L$8,MATCH($B28,Profiles!$A$5:$A$8,0)),"Red",IF(N($K28)&gt;=INDEX(Profiles!$K$5:$K$8,MATCH($B28,Profiles!$A$5:$A$8,0)),"Yellow","Green")),IF($E28="","Yellow",IF($E28=1,"Red",IF(OR($E28=2,N($F28)&gt;INDEX(Profiles!$D$5:$D$8,MATCH($B28,Profiles!$A$5:$A$8,0))),"Yellow","Green")))))</f>
        <v/>
      </c>
      <c r="P28" s="20" t="str">
        <f aca="false">IF($B28="","",IF(OR(AND($H28="C",N($I28)&gt;=1),N($G28)&gt;=INDEX(Profiles!$F$5:$F$8,MATCH($B28,Profiles!$A$5:$A$8,0)),N($I28)&gt;=INDEX(Profiles!$H$5:$H$8,MATCH($B28,Profiles!$A$5:$A$8,0)),N($J28)&gt;=INDEX(Profiles!$J$5:$J$8,MATCH($B28,Profiles!$A$5:$A$8,0))),"Red",IF(OR($H28="H",N($G28)&gt;=INDEX(Profiles!$E$5:$E$8,MATCH($B28,Profiles!$A$5:$A$8,0)),N($I28)&gt;=INDEX(Profiles!$G$5:$G$8,MATCH($B28,Profiles!$A$5:$A$8,0)),N($J28)&gt;=INDEX(Profiles!$I$5:$I$8,MATCH($B28,Profiles!$A$5:$A$8,0))),"Yellow","Green")))</f>
        <v/>
      </c>
      <c r="Q28" s="20" t="str">
        <f aca="false">IF($B28="","",IF($L28="",IF(OR($B28="Onboarding",$B28="Hypercare"),"Green","Yellow"),IF($L28&lt;=6,"Red",IF(OR($L28&lt;=8,N($M28)&gt;=INDEX(Profiles!$M$5:$M$8,MATCH($B28,Profiles!$A$5:$A$8,0))),"Yellow","Green"))))</f>
        <v/>
      </c>
      <c r="R28" s="21" t="str">
        <f aca="false">IF($B28="","",IF(COUNTIF(N28:Q28,"Red")&gt;0,"Red",IF(COUNTIF(N28:Q28,"Yellow")&gt;0,"Yellow","Green")))</f>
        <v/>
      </c>
      <c r="S28" s="22" t="str">
        <f aca="false">IF($B28="","",ROUND(INDEX(Profiles!$N$5:$N$8,MATCH($B28,Profiles!$A$5:$A$8,0))*IF(N28="Green",1,IF(N28="Yellow",0.5,0))+INDEX(Profiles!$O$5:$O$8,MATCH($B28,Profiles!$A$5:$A$8,0))*IF(O28="Green",1,IF(O28="Yellow",0.5,0))+INDEX(Profiles!$P$5:$P$8,MATCH($B28,Profiles!$A$5:$A$8,0))*IF(P28="Green",1,IF(P28="Yellow",0.5,0))+INDEX(Profiles!$Q$5:$Q$8,MATCH($B28,Profiles!$A$5:$A$8,0))*IF(Q28="Green",1,IF(Q28="Yellow",0.5,0)),0))</f>
        <v/>
      </c>
      <c r="T28" s="20" t="str">
        <f aca="false">IF($B28="","",IF(N28="Red","Adoption Workshop",IF(P28="Red","Success Initiative",IF(Q28="Red","Feedback Cycle",IF(O28="Red",IF($B28="Onboarding","Success Initiative","Business Review"),IF(AND($B28&lt;&gt;"Onboarding",N($F28)&gt;INDEX(Profiles!$D$5:$D$8,MATCH($B28,Profiles!$A$5:$A$8,0))),"Business Review",IF(N28="Yellow","Adoption Workshop",IF(P28="Yellow","Success Initiative",IF(Q28="Yellow","Feedback Cycle",IF(O28="Yellow",IF($B28="Onboarding","Success Initiative","Business Review"),"—"))))))))))</f>
        <v/>
      </c>
      <c r="U28" s="18"/>
    </row>
    <row r="29" customFormat="false" ht="15" hidden="false" customHeight="false" outlineLevel="0" collapsed="false">
      <c r="A29" s="18"/>
      <c r="B29" s="18"/>
      <c r="C29" s="18"/>
      <c r="D29" s="19"/>
      <c r="E29" s="19"/>
      <c r="F29" s="19"/>
      <c r="G29" s="19"/>
      <c r="H29" s="19"/>
      <c r="I29" s="19"/>
      <c r="J29" s="19"/>
      <c r="K29" s="19"/>
      <c r="L29" s="19"/>
      <c r="M29" s="19"/>
      <c r="N29" s="20" t="str">
        <f aca="false">IF($B29="","",IF($D29="",IF($B29="Onboarding","Green","Yellow"),IF($D29&lt;=INDEX(Profiles!$B$5:$B$8,MATCH($B29,Profiles!$A$5:$A$8,0)),"Green",IF($D29&lt;=INDEX(Profiles!$C$5:$C$8,MATCH($B29,Profiles!$A$5:$A$8,0)),"Yellow","Red"))))</f>
        <v/>
      </c>
      <c r="O29" s="20" t="str">
        <f aca="false">IF($B29="","",IF($B29="Onboarding",IF(N($K29)&gt;=INDEX(Profiles!$L$5:$L$8,MATCH($B29,Profiles!$A$5:$A$8,0)),"Red",IF(N($K29)&gt;=INDEX(Profiles!$K$5:$K$8,MATCH($B29,Profiles!$A$5:$A$8,0)),"Yellow","Green")),IF($E29="","Yellow",IF($E29=1,"Red",IF(OR($E29=2,N($F29)&gt;INDEX(Profiles!$D$5:$D$8,MATCH($B29,Profiles!$A$5:$A$8,0))),"Yellow","Green")))))</f>
        <v/>
      </c>
      <c r="P29" s="20" t="str">
        <f aca="false">IF($B29="","",IF(OR(AND($H29="C",N($I29)&gt;=1),N($G29)&gt;=INDEX(Profiles!$F$5:$F$8,MATCH($B29,Profiles!$A$5:$A$8,0)),N($I29)&gt;=INDEX(Profiles!$H$5:$H$8,MATCH($B29,Profiles!$A$5:$A$8,0)),N($J29)&gt;=INDEX(Profiles!$J$5:$J$8,MATCH($B29,Profiles!$A$5:$A$8,0))),"Red",IF(OR($H29="H",N($G29)&gt;=INDEX(Profiles!$E$5:$E$8,MATCH($B29,Profiles!$A$5:$A$8,0)),N($I29)&gt;=INDEX(Profiles!$G$5:$G$8,MATCH($B29,Profiles!$A$5:$A$8,0)),N($J29)&gt;=INDEX(Profiles!$I$5:$I$8,MATCH($B29,Profiles!$A$5:$A$8,0))),"Yellow","Green")))</f>
        <v/>
      </c>
      <c r="Q29" s="20" t="str">
        <f aca="false">IF($B29="","",IF($L29="",IF(OR($B29="Onboarding",$B29="Hypercare"),"Green","Yellow"),IF($L29&lt;=6,"Red",IF(OR($L29&lt;=8,N($M29)&gt;=INDEX(Profiles!$M$5:$M$8,MATCH($B29,Profiles!$A$5:$A$8,0))),"Yellow","Green"))))</f>
        <v/>
      </c>
      <c r="R29" s="21" t="str">
        <f aca="false">IF($B29="","",IF(COUNTIF(N29:Q29,"Red")&gt;0,"Red",IF(COUNTIF(N29:Q29,"Yellow")&gt;0,"Yellow","Green")))</f>
        <v/>
      </c>
      <c r="S29" s="22" t="str">
        <f aca="false">IF($B29="","",ROUND(INDEX(Profiles!$N$5:$N$8,MATCH($B29,Profiles!$A$5:$A$8,0))*IF(N29="Green",1,IF(N29="Yellow",0.5,0))+INDEX(Profiles!$O$5:$O$8,MATCH($B29,Profiles!$A$5:$A$8,0))*IF(O29="Green",1,IF(O29="Yellow",0.5,0))+INDEX(Profiles!$P$5:$P$8,MATCH($B29,Profiles!$A$5:$A$8,0))*IF(P29="Green",1,IF(P29="Yellow",0.5,0))+INDEX(Profiles!$Q$5:$Q$8,MATCH($B29,Profiles!$A$5:$A$8,0))*IF(Q29="Green",1,IF(Q29="Yellow",0.5,0)),0))</f>
        <v/>
      </c>
      <c r="T29" s="20" t="str">
        <f aca="false">IF($B29="","",IF(N29="Red","Adoption Workshop",IF(P29="Red","Success Initiative",IF(Q29="Red","Feedback Cycle",IF(O29="Red",IF($B29="Onboarding","Success Initiative","Business Review"),IF(AND($B29&lt;&gt;"Onboarding",N($F29)&gt;INDEX(Profiles!$D$5:$D$8,MATCH($B29,Profiles!$A$5:$A$8,0))),"Business Review",IF(N29="Yellow","Adoption Workshop",IF(P29="Yellow","Success Initiative",IF(Q29="Yellow","Feedback Cycle",IF(O29="Yellow",IF($B29="Onboarding","Success Initiative","Business Review"),"—"))))))))))</f>
        <v/>
      </c>
      <c r="U29" s="18"/>
    </row>
    <row r="30" customFormat="false" ht="15" hidden="false" customHeight="false" outlineLevel="0" collapsed="false">
      <c r="A30" s="18"/>
      <c r="B30" s="18"/>
      <c r="C30" s="18"/>
      <c r="D30" s="19"/>
      <c r="E30" s="19"/>
      <c r="F30" s="19"/>
      <c r="G30" s="19"/>
      <c r="H30" s="19"/>
      <c r="I30" s="19"/>
      <c r="J30" s="19"/>
      <c r="K30" s="19"/>
      <c r="L30" s="19"/>
      <c r="M30" s="19"/>
      <c r="N30" s="20" t="str">
        <f aca="false">IF($B30="","",IF($D30="",IF($B30="Onboarding","Green","Yellow"),IF($D30&lt;=INDEX(Profiles!$B$5:$B$8,MATCH($B30,Profiles!$A$5:$A$8,0)),"Green",IF($D30&lt;=INDEX(Profiles!$C$5:$C$8,MATCH($B30,Profiles!$A$5:$A$8,0)),"Yellow","Red"))))</f>
        <v/>
      </c>
      <c r="O30" s="20" t="str">
        <f aca="false">IF($B30="","",IF($B30="Onboarding",IF(N($K30)&gt;=INDEX(Profiles!$L$5:$L$8,MATCH($B30,Profiles!$A$5:$A$8,0)),"Red",IF(N($K30)&gt;=INDEX(Profiles!$K$5:$K$8,MATCH($B30,Profiles!$A$5:$A$8,0)),"Yellow","Green")),IF($E30="","Yellow",IF($E30=1,"Red",IF(OR($E30=2,N($F30)&gt;INDEX(Profiles!$D$5:$D$8,MATCH($B30,Profiles!$A$5:$A$8,0))),"Yellow","Green")))))</f>
        <v/>
      </c>
      <c r="P30" s="20" t="str">
        <f aca="false">IF($B30="","",IF(OR(AND($H30="C",N($I30)&gt;=1),N($G30)&gt;=INDEX(Profiles!$F$5:$F$8,MATCH($B30,Profiles!$A$5:$A$8,0)),N($I30)&gt;=INDEX(Profiles!$H$5:$H$8,MATCH($B30,Profiles!$A$5:$A$8,0)),N($J30)&gt;=INDEX(Profiles!$J$5:$J$8,MATCH($B30,Profiles!$A$5:$A$8,0))),"Red",IF(OR($H30="H",N($G30)&gt;=INDEX(Profiles!$E$5:$E$8,MATCH($B30,Profiles!$A$5:$A$8,0)),N($I30)&gt;=INDEX(Profiles!$G$5:$G$8,MATCH($B30,Profiles!$A$5:$A$8,0)),N($J30)&gt;=INDEX(Profiles!$I$5:$I$8,MATCH($B30,Profiles!$A$5:$A$8,0))),"Yellow","Green")))</f>
        <v/>
      </c>
      <c r="Q30" s="20" t="str">
        <f aca="false">IF($B30="","",IF($L30="",IF(OR($B30="Onboarding",$B30="Hypercare"),"Green","Yellow"),IF($L30&lt;=6,"Red",IF(OR($L30&lt;=8,N($M30)&gt;=INDEX(Profiles!$M$5:$M$8,MATCH($B30,Profiles!$A$5:$A$8,0))),"Yellow","Green"))))</f>
        <v/>
      </c>
      <c r="R30" s="21" t="str">
        <f aca="false">IF($B30="","",IF(COUNTIF(N30:Q30,"Red")&gt;0,"Red",IF(COUNTIF(N30:Q30,"Yellow")&gt;0,"Yellow","Green")))</f>
        <v/>
      </c>
      <c r="S30" s="22" t="str">
        <f aca="false">IF($B30="","",ROUND(INDEX(Profiles!$N$5:$N$8,MATCH($B30,Profiles!$A$5:$A$8,0))*IF(N30="Green",1,IF(N30="Yellow",0.5,0))+INDEX(Profiles!$O$5:$O$8,MATCH($B30,Profiles!$A$5:$A$8,0))*IF(O30="Green",1,IF(O30="Yellow",0.5,0))+INDEX(Profiles!$P$5:$P$8,MATCH($B30,Profiles!$A$5:$A$8,0))*IF(P30="Green",1,IF(P30="Yellow",0.5,0))+INDEX(Profiles!$Q$5:$Q$8,MATCH($B30,Profiles!$A$5:$A$8,0))*IF(Q30="Green",1,IF(Q30="Yellow",0.5,0)),0))</f>
        <v/>
      </c>
      <c r="T30" s="20" t="str">
        <f aca="false">IF($B30="","",IF(N30="Red","Adoption Workshop",IF(P30="Red","Success Initiative",IF(Q30="Red","Feedback Cycle",IF(O30="Red",IF($B30="Onboarding","Success Initiative","Business Review"),IF(AND($B30&lt;&gt;"Onboarding",N($F30)&gt;INDEX(Profiles!$D$5:$D$8,MATCH($B30,Profiles!$A$5:$A$8,0))),"Business Review",IF(N30="Yellow","Adoption Workshop",IF(P30="Yellow","Success Initiative",IF(Q30="Yellow","Feedback Cycle",IF(O30="Yellow",IF($B30="Onboarding","Success Initiative","Business Review"),"—"))))))))))</f>
        <v/>
      </c>
      <c r="U30" s="18"/>
    </row>
    <row r="31" customFormat="false" ht="15" hidden="false" customHeight="false" outlineLevel="0" collapsed="false">
      <c r="A31" s="18"/>
      <c r="B31" s="18"/>
      <c r="C31" s="18"/>
      <c r="D31" s="19"/>
      <c r="E31" s="19"/>
      <c r="F31" s="19"/>
      <c r="G31" s="19"/>
      <c r="H31" s="19"/>
      <c r="I31" s="19"/>
      <c r="J31" s="19"/>
      <c r="K31" s="19"/>
      <c r="L31" s="19"/>
      <c r="M31" s="19"/>
      <c r="N31" s="20" t="str">
        <f aca="false">IF($B31="","",IF($D31="",IF($B31="Onboarding","Green","Yellow"),IF($D31&lt;=INDEX(Profiles!$B$5:$B$8,MATCH($B31,Profiles!$A$5:$A$8,0)),"Green",IF($D31&lt;=INDEX(Profiles!$C$5:$C$8,MATCH($B31,Profiles!$A$5:$A$8,0)),"Yellow","Red"))))</f>
        <v/>
      </c>
      <c r="O31" s="20" t="str">
        <f aca="false">IF($B31="","",IF($B31="Onboarding",IF(N($K31)&gt;=INDEX(Profiles!$L$5:$L$8,MATCH($B31,Profiles!$A$5:$A$8,0)),"Red",IF(N($K31)&gt;=INDEX(Profiles!$K$5:$K$8,MATCH($B31,Profiles!$A$5:$A$8,0)),"Yellow","Green")),IF($E31="","Yellow",IF($E31=1,"Red",IF(OR($E31=2,N($F31)&gt;INDEX(Profiles!$D$5:$D$8,MATCH($B31,Profiles!$A$5:$A$8,0))),"Yellow","Green")))))</f>
        <v/>
      </c>
      <c r="P31" s="20" t="str">
        <f aca="false">IF($B31="","",IF(OR(AND($H31="C",N($I31)&gt;=1),N($G31)&gt;=INDEX(Profiles!$F$5:$F$8,MATCH($B31,Profiles!$A$5:$A$8,0)),N($I31)&gt;=INDEX(Profiles!$H$5:$H$8,MATCH($B31,Profiles!$A$5:$A$8,0)),N($J31)&gt;=INDEX(Profiles!$J$5:$J$8,MATCH($B31,Profiles!$A$5:$A$8,0))),"Red",IF(OR($H31="H",N($G31)&gt;=INDEX(Profiles!$E$5:$E$8,MATCH($B31,Profiles!$A$5:$A$8,0)),N($I31)&gt;=INDEX(Profiles!$G$5:$G$8,MATCH($B31,Profiles!$A$5:$A$8,0)),N($J31)&gt;=INDEX(Profiles!$I$5:$I$8,MATCH($B31,Profiles!$A$5:$A$8,0))),"Yellow","Green")))</f>
        <v/>
      </c>
      <c r="Q31" s="20" t="str">
        <f aca="false">IF($B31="","",IF($L31="",IF(OR($B31="Onboarding",$B31="Hypercare"),"Green","Yellow"),IF($L31&lt;=6,"Red",IF(OR($L31&lt;=8,N($M31)&gt;=INDEX(Profiles!$M$5:$M$8,MATCH($B31,Profiles!$A$5:$A$8,0))),"Yellow","Green"))))</f>
        <v/>
      </c>
      <c r="R31" s="21" t="str">
        <f aca="false">IF($B31="","",IF(COUNTIF(N31:Q31,"Red")&gt;0,"Red",IF(COUNTIF(N31:Q31,"Yellow")&gt;0,"Yellow","Green")))</f>
        <v/>
      </c>
      <c r="S31" s="22" t="str">
        <f aca="false">IF($B31="","",ROUND(INDEX(Profiles!$N$5:$N$8,MATCH($B31,Profiles!$A$5:$A$8,0))*IF(N31="Green",1,IF(N31="Yellow",0.5,0))+INDEX(Profiles!$O$5:$O$8,MATCH($B31,Profiles!$A$5:$A$8,0))*IF(O31="Green",1,IF(O31="Yellow",0.5,0))+INDEX(Profiles!$P$5:$P$8,MATCH($B31,Profiles!$A$5:$A$8,0))*IF(P31="Green",1,IF(P31="Yellow",0.5,0))+INDEX(Profiles!$Q$5:$Q$8,MATCH($B31,Profiles!$A$5:$A$8,0))*IF(Q31="Green",1,IF(Q31="Yellow",0.5,0)),0))</f>
        <v/>
      </c>
      <c r="T31" s="20" t="str">
        <f aca="false">IF($B31="","",IF(N31="Red","Adoption Workshop",IF(P31="Red","Success Initiative",IF(Q31="Red","Feedback Cycle",IF(O31="Red",IF($B31="Onboarding","Success Initiative","Business Review"),IF(AND($B31&lt;&gt;"Onboarding",N($F31)&gt;INDEX(Profiles!$D$5:$D$8,MATCH($B31,Profiles!$A$5:$A$8,0))),"Business Review",IF(N31="Yellow","Adoption Workshop",IF(P31="Yellow","Success Initiative",IF(Q31="Yellow","Feedback Cycle",IF(O31="Yellow",IF($B31="Onboarding","Success Initiative","Business Review"),"—"))))))))))</f>
        <v/>
      </c>
      <c r="U31" s="18"/>
    </row>
    <row r="32" customFormat="false" ht="15" hidden="false" customHeight="false" outlineLevel="0" collapsed="false">
      <c r="A32" s="18"/>
      <c r="B32" s="18"/>
      <c r="C32" s="18"/>
      <c r="D32" s="19"/>
      <c r="E32" s="19"/>
      <c r="F32" s="19"/>
      <c r="G32" s="19"/>
      <c r="H32" s="19"/>
      <c r="I32" s="19"/>
      <c r="J32" s="19"/>
      <c r="K32" s="19"/>
      <c r="L32" s="19"/>
      <c r="M32" s="19"/>
      <c r="N32" s="20" t="str">
        <f aca="false">IF($B32="","",IF($D32="",IF($B32="Onboarding","Green","Yellow"),IF($D32&lt;=INDEX(Profiles!$B$5:$B$8,MATCH($B32,Profiles!$A$5:$A$8,0)),"Green",IF($D32&lt;=INDEX(Profiles!$C$5:$C$8,MATCH($B32,Profiles!$A$5:$A$8,0)),"Yellow","Red"))))</f>
        <v/>
      </c>
      <c r="O32" s="20" t="str">
        <f aca="false">IF($B32="","",IF($B32="Onboarding",IF(N($K32)&gt;=INDEX(Profiles!$L$5:$L$8,MATCH($B32,Profiles!$A$5:$A$8,0)),"Red",IF(N($K32)&gt;=INDEX(Profiles!$K$5:$K$8,MATCH($B32,Profiles!$A$5:$A$8,0)),"Yellow","Green")),IF($E32="","Yellow",IF($E32=1,"Red",IF(OR($E32=2,N($F32)&gt;INDEX(Profiles!$D$5:$D$8,MATCH($B32,Profiles!$A$5:$A$8,0))),"Yellow","Green")))))</f>
        <v/>
      </c>
      <c r="P32" s="20" t="str">
        <f aca="false">IF($B32="","",IF(OR(AND($H32="C",N($I32)&gt;=1),N($G32)&gt;=INDEX(Profiles!$F$5:$F$8,MATCH($B32,Profiles!$A$5:$A$8,0)),N($I32)&gt;=INDEX(Profiles!$H$5:$H$8,MATCH($B32,Profiles!$A$5:$A$8,0)),N($J32)&gt;=INDEX(Profiles!$J$5:$J$8,MATCH($B32,Profiles!$A$5:$A$8,0))),"Red",IF(OR($H32="H",N($G32)&gt;=INDEX(Profiles!$E$5:$E$8,MATCH($B32,Profiles!$A$5:$A$8,0)),N($I32)&gt;=INDEX(Profiles!$G$5:$G$8,MATCH($B32,Profiles!$A$5:$A$8,0)),N($J32)&gt;=INDEX(Profiles!$I$5:$I$8,MATCH($B32,Profiles!$A$5:$A$8,0))),"Yellow","Green")))</f>
        <v/>
      </c>
      <c r="Q32" s="20" t="str">
        <f aca="false">IF($B32="","",IF($L32="",IF(OR($B32="Onboarding",$B32="Hypercare"),"Green","Yellow"),IF($L32&lt;=6,"Red",IF(OR($L32&lt;=8,N($M32)&gt;=INDEX(Profiles!$M$5:$M$8,MATCH($B32,Profiles!$A$5:$A$8,0))),"Yellow","Green"))))</f>
        <v/>
      </c>
      <c r="R32" s="21" t="str">
        <f aca="false">IF($B32="","",IF(COUNTIF(N32:Q32,"Red")&gt;0,"Red",IF(COUNTIF(N32:Q32,"Yellow")&gt;0,"Yellow","Green")))</f>
        <v/>
      </c>
      <c r="S32" s="22" t="str">
        <f aca="false">IF($B32="","",ROUND(INDEX(Profiles!$N$5:$N$8,MATCH($B32,Profiles!$A$5:$A$8,0))*IF(N32="Green",1,IF(N32="Yellow",0.5,0))+INDEX(Profiles!$O$5:$O$8,MATCH($B32,Profiles!$A$5:$A$8,0))*IF(O32="Green",1,IF(O32="Yellow",0.5,0))+INDEX(Profiles!$P$5:$P$8,MATCH($B32,Profiles!$A$5:$A$8,0))*IF(P32="Green",1,IF(P32="Yellow",0.5,0))+INDEX(Profiles!$Q$5:$Q$8,MATCH($B32,Profiles!$A$5:$A$8,0))*IF(Q32="Green",1,IF(Q32="Yellow",0.5,0)),0))</f>
        <v/>
      </c>
      <c r="T32" s="20" t="str">
        <f aca="false">IF($B32="","",IF(N32="Red","Adoption Workshop",IF(P32="Red","Success Initiative",IF(Q32="Red","Feedback Cycle",IF(O32="Red",IF($B32="Onboarding","Success Initiative","Business Review"),IF(AND($B32&lt;&gt;"Onboarding",N($F32)&gt;INDEX(Profiles!$D$5:$D$8,MATCH($B32,Profiles!$A$5:$A$8,0))),"Business Review",IF(N32="Yellow","Adoption Workshop",IF(P32="Yellow","Success Initiative",IF(Q32="Yellow","Feedback Cycle",IF(O32="Yellow",IF($B32="Onboarding","Success Initiative","Business Review"),"—"))))))))))</f>
        <v/>
      </c>
      <c r="U32" s="18"/>
    </row>
    <row r="33" customFormat="false" ht="15" hidden="false" customHeight="false" outlineLevel="0" collapsed="false">
      <c r="A33" s="18"/>
      <c r="B33" s="18"/>
      <c r="C33" s="18"/>
      <c r="D33" s="19"/>
      <c r="E33" s="19"/>
      <c r="F33" s="19"/>
      <c r="G33" s="19"/>
      <c r="H33" s="19"/>
      <c r="I33" s="19"/>
      <c r="J33" s="19"/>
      <c r="K33" s="19"/>
      <c r="L33" s="19"/>
      <c r="M33" s="19"/>
      <c r="N33" s="20" t="str">
        <f aca="false">IF($B33="","",IF($D33="",IF($B33="Onboarding","Green","Yellow"),IF($D33&lt;=INDEX(Profiles!$B$5:$B$8,MATCH($B33,Profiles!$A$5:$A$8,0)),"Green",IF($D33&lt;=INDEX(Profiles!$C$5:$C$8,MATCH($B33,Profiles!$A$5:$A$8,0)),"Yellow","Red"))))</f>
        <v/>
      </c>
      <c r="O33" s="20" t="str">
        <f aca="false">IF($B33="","",IF($B33="Onboarding",IF(N($K33)&gt;=INDEX(Profiles!$L$5:$L$8,MATCH($B33,Profiles!$A$5:$A$8,0)),"Red",IF(N($K33)&gt;=INDEX(Profiles!$K$5:$K$8,MATCH($B33,Profiles!$A$5:$A$8,0)),"Yellow","Green")),IF($E33="","Yellow",IF($E33=1,"Red",IF(OR($E33=2,N($F33)&gt;INDEX(Profiles!$D$5:$D$8,MATCH($B33,Profiles!$A$5:$A$8,0))),"Yellow","Green")))))</f>
        <v/>
      </c>
      <c r="P33" s="20" t="str">
        <f aca="false">IF($B33="","",IF(OR(AND($H33="C",N($I33)&gt;=1),N($G33)&gt;=INDEX(Profiles!$F$5:$F$8,MATCH($B33,Profiles!$A$5:$A$8,0)),N($I33)&gt;=INDEX(Profiles!$H$5:$H$8,MATCH($B33,Profiles!$A$5:$A$8,0)),N($J33)&gt;=INDEX(Profiles!$J$5:$J$8,MATCH($B33,Profiles!$A$5:$A$8,0))),"Red",IF(OR($H33="H",N($G33)&gt;=INDEX(Profiles!$E$5:$E$8,MATCH($B33,Profiles!$A$5:$A$8,0)),N($I33)&gt;=INDEX(Profiles!$G$5:$G$8,MATCH($B33,Profiles!$A$5:$A$8,0)),N($J33)&gt;=INDEX(Profiles!$I$5:$I$8,MATCH($B33,Profiles!$A$5:$A$8,0))),"Yellow","Green")))</f>
        <v/>
      </c>
      <c r="Q33" s="20" t="str">
        <f aca="false">IF($B33="","",IF($L33="",IF(OR($B33="Onboarding",$B33="Hypercare"),"Green","Yellow"),IF($L33&lt;=6,"Red",IF(OR($L33&lt;=8,N($M33)&gt;=INDEX(Profiles!$M$5:$M$8,MATCH($B33,Profiles!$A$5:$A$8,0))),"Yellow","Green"))))</f>
        <v/>
      </c>
      <c r="R33" s="21" t="str">
        <f aca="false">IF($B33="","",IF(COUNTIF(N33:Q33,"Red")&gt;0,"Red",IF(COUNTIF(N33:Q33,"Yellow")&gt;0,"Yellow","Green")))</f>
        <v/>
      </c>
      <c r="S33" s="22" t="str">
        <f aca="false">IF($B33="","",ROUND(INDEX(Profiles!$N$5:$N$8,MATCH($B33,Profiles!$A$5:$A$8,0))*IF(N33="Green",1,IF(N33="Yellow",0.5,0))+INDEX(Profiles!$O$5:$O$8,MATCH($B33,Profiles!$A$5:$A$8,0))*IF(O33="Green",1,IF(O33="Yellow",0.5,0))+INDEX(Profiles!$P$5:$P$8,MATCH($B33,Profiles!$A$5:$A$8,0))*IF(P33="Green",1,IF(P33="Yellow",0.5,0))+INDEX(Profiles!$Q$5:$Q$8,MATCH($B33,Profiles!$A$5:$A$8,0))*IF(Q33="Green",1,IF(Q33="Yellow",0.5,0)),0))</f>
        <v/>
      </c>
      <c r="T33" s="20" t="str">
        <f aca="false">IF($B33="","",IF(N33="Red","Adoption Workshop",IF(P33="Red","Success Initiative",IF(Q33="Red","Feedback Cycle",IF(O33="Red",IF($B33="Onboarding","Success Initiative","Business Review"),IF(AND($B33&lt;&gt;"Onboarding",N($F33)&gt;INDEX(Profiles!$D$5:$D$8,MATCH($B33,Profiles!$A$5:$A$8,0))),"Business Review",IF(N33="Yellow","Adoption Workshop",IF(P33="Yellow","Success Initiative",IF(Q33="Yellow","Feedback Cycle",IF(O33="Yellow",IF($B33="Onboarding","Success Initiative","Business Review"),"—"))))))))))</f>
        <v/>
      </c>
      <c r="U33" s="18"/>
    </row>
    <row r="34" customFormat="false" ht="15" hidden="false" customHeight="false" outlineLevel="0" collapsed="false">
      <c r="A34" s="18"/>
      <c r="B34" s="18"/>
      <c r="C34" s="18"/>
      <c r="D34" s="19"/>
      <c r="E34" s="19"/>
      <c r="F34" s="19"/>
      <c r="G34" s="19"/>
      <c r="H34" s="19"/>
      <c r="I34" s="19"/>
      <c r="J34" s="19"/>
      <c r="K34" s="19"/>
      <c r="L34" s="19"/>
      <c r="M34" s="19"/>
      <c r="N34" s="20" t="str">
        <f aca="false">IF($B34="","",IF($D34="",IF($B34="Onboarding","Green","Yellow"),IF($D34&lt;=INDEX(Profiles!$B$5:$B$8,MATCH($B34,Profiles!$A$5:$A$8,0)),"Green",IF($D34&lt;=INDEX(Profiles!$C$5:$C$8,MATCH($B34,Profiles!$A$5:$A$8,0)),"Yellow","Red"))))</f>
        <v/>
      </c>
      <c r="O34" s="20" t="str">
        <f aca="false">IF($B34="","",IF($B34="Onboarding",IF(N($K34)&gt;=INDEX(Profiles!$L$5:$L$8,MATCH($B34,Profiles!$A$5:$A$8,0)),"Red",IF(N($K34)&gt;=INDEX(Profiles!$K$5:$K$8,MATCH($B34,Profiles!$A$5:$A$8,0)),"Yellow","Green")),IF($E34="","Yellow",IF($E34=1,"Red",IF(OR($E34=2,N($F34)&gt;INDEX(Profiles!$D$5:$D$8,MATCH($B34,Profiles!$A$5:$A$8,0))),"Yellow","Green")))))</f>
        <v/>
      </c>
      <c r="P34" s="20" t="str">
        <f aca="false">IF($B34="","",IF(OR(AND($H34="C",N($I34)&gt;=1),N($G34)&gt;=INDEX(Profiles!$F$5:$F$8,MATCH($B34,Profiles!$A$5:$A$8,0)),N($I34)&gt;=INDEX(Profiles!$H$5:$H$8,MATCH($B34,Profiles!$A$5:$A$8,0)),N($J34)&gt;=INDEX(Profiles!$J$5:$J$8,MATCH($B34,Profiles!$A$5:$A$8,0))),"Red",IF(OR($H34="H",N($G34)&gt;=INDEX(Profiles!$E$5:$E$8,MATCH($B34,Profiles!$A$5:$A$8,0)),N($I34)&gt;=INDEX(Profiles!$G$5:$G$8,MATCH($B34,Profiles!$A$5:$A$8,0)),N($J34)&gt;=INDEX(Profiles!$I$5:$I$8,MATCH($B34,Profiles!$A$5:$A$8,0))),"Yellow","Green")))</f>
        <v/>
      </c>
      <c r="Q34" s="20" t="str">
        <f aca="false">IF($B34="","",IF($L34="",IF(OR($B34="Onboarding",$B34="Hypercare"),"Green","Yellow"),IF($L34&lt;=6,"Red",IF(OR($L34&lt;=8,N($M34)&gt;=INDEX(Profiles!$M$5:$M$8,MATCH($B34,Profiles!$A$5:$A$8,0))),"Yellow","Green"))))</f>
        <v/>
      </c>
      <c r="R34" s="21" t="str">
        <f aca="false">IF($B34="","",IF(COUNTIF(N34:Q34,"Red")&gt;0,"Red",IF(COUNTIF(N34:Q34,"Yellow")&gt;0,"Yellow","Green")))</f>
        <v/>
      </c>
      <c r="S34" s="22" t="str">
        <f aca="false">IF($B34="","",ROUND(INDEX(Profiles!$N$5:$N$8,MATCH($B34,Profiles!$A$5:$A$8,0))*IF(N34="Green",1,IF(N34="Yellow",0.5,0))+INDEX(Profiles!$O$5:$O$8,MATCH($B34,Profiles!$A$5:$A$8,0))*IF(O34="Green",1,IF(O34="Yellow",0.5,0))+INDEX(Profiles!$P$5:$P$8,MATCH($B34,Profiles!$A$5:$A$8,0))*IF(P34="Green",1,IF(P34="Yellow",0.5,0))+INDEX(Profiles!$Q$5:$Q$8,MATCH($B34,Profiles!$A$5:$A$8,0))*IF(Q34="Green",1,IF(Q34="Yellow",0.5,0)),0))</f>
        <v/>
      </c>
      <c r="T34" s="20" t="str">
        <f aca="false">IF($B34="","",IF(N34="Red","Adoption Workshop",IF(P34="Red","Success Initiative",IF(Q34="Red","Feedback Cycle",IF(O34="Red",IF($B34="Onboarding","Success Initiative","Business Review"),IF(AND($B34&lt;&gt;"Onboarding",N($F34)&gt;INDEX(Profiles!$D$5:$D$8,MATCH($B34,Profiles!$A$5:$A$8,0))),"Business Review",IF(N34="Yellow","Adoption Workshop",IF(P34="Yellow","Success Initiative",IF(Q34="Yellow","Feedback Cycle",IF(O34="Yellow",IF($B34="Onboarding","Success Initiative","Business Review"),"—"))))))))))</f>
        <v/>
      </c>
      <c r="U34" s="18"/>
    </row>
    <row r="35" customFormat="false" ht="15" hidden="false" customHeight="false" outlineLevel="0" collapsed="false">
      <c r="A35" s="18"/>
      <c r="B35" s="18"/>
      <c r="C35" s="18"/>
      <c r="D35" s="19"/>
      <c r="E35" s="19"/>
      <c r="F35" s="19"/>
      <c r="G35" s="19"/>
      <c r="H35" s="19"/>
      <c r="I35" s="19"/>
      <c r="J35" s="19"/>
      <c r="K35" s="19"/>
      <c r="L35" s="19"/>
      <c r="M35" s="19"/>
      <c r="N35" s="20" t="str">
        <f aca="false">IF($B35="","",IF($D35="",IF($B35="Onboarding","Green","Yellow"),IF($D35&lt;=INDEX(Profiles!$B$5:$B$8,MATCH($B35,Profiles!$A$5:$A$8,0)),"Green",IF($D35&lt;=INDEX(Profiles!$C$5:$C$8,MATCH($B35,Profiles!$A$5:$A$8,0)),"Yellow","Red"))))</f>
        <v/>
      </c>
      <c r="O35" s="20" t="str">
        <f aca="false">IF($B35="","",IF($B35="Onboarding",IF(N($K35)&gt;=INDEX(Profiles!$L$5:$L$8,MATCH($B35,Profiles!$A$5:$A$8,0)),"Red",IF(N($K35)&gt;=INDEX(Profiles!$K$5:$K$8,MATCH($B35,Profiles!$A$5:$A$8,0)),"Yellow","Green")),IF($E35="","Yellow",IF($E35=1,"Red",IF(OR($E35=2,N($F35)&gt;INDEX(Profiles!$D$5:$D$8,MATCH($B35,Profiles!$A$5:$A$8,0))),"Yellow","Green")))))</f>
        <v/>
      </c>
      <c r="P35" s="20" t="str">
        <f aca="false">IF($B35="","",IF(OR(AND($H35="C",N($I35)&gt;=1),N($G35)&gt;=INDEX(Profiles!$F$5:$F$8,MATCH($B35,Profiles!$A$5:$A$8,0)),N($I35)&gt;=INDEX(Profiles!$H$5:$H$8,MATCH($B35,Profiles!$A$5:$A$8,0)),N($J35)&gt;=INDEX(Profiles!$J$5:$J$8,MATCH($B35,Profiles!$A$5:$A$8,0))),"Red",IF(OR($H35="H",N($G35)&gt;=INDEX(Profiles!$E$5:$E$8,MATCH($B35,Profiles!$A$5:$A$8,0)),N($I35)&gt;=INDEX(Profiles!$G$5:$G$8,MATCH($B35,Profiles!$A$5:$A$8,0)),N($J35)&gt;=INDEX(Profiles!$I$5:$I$8,MATCH($B35,Profiles!$A$5:$A$8,0))),"Yellow","Green")))</f>
        <v/>
      </c>
      <c r="Q35" s="20" t="str">
        <f aca="false">IF($B35="","",IF($L35="",IF(OR($B35="Onboarding",$B35="Hypercare"),"Green","Yellow"),IF($L35&lt;=6,"Red",IF(OR($L35&lt;=8,N($M35)&gt;=INDEX(Profiles!$M$5:$M$8,MATCH($B35,Profiles!$A$5:$A$8,0))),"Yellow","Green"))))</f>
        <v/>
      </c>
      <c r="R35" s="21" t="str">
        <f aca="false">IF($B35="","",IF(COUNTIF(N35:Q35,"Red")&gt;0,"Red",IF(COUNTIF(N35:Q35,"Yellow")&gt;0,"Yellow","Green")))</f>
        <v/>
      </c>
      <c r="S35" s="22" t="str">
        <f aca="false">IF($B35="","",ROUND(INDEX(Profiles!$N$5:$N$8,MATCH($B35,Profiles!$A$5:$A$8,0))*IF(N35="Green",1,IF(N35="Yellow",0.5,0))+INDEX(Profiles!$O$5:$O$8,MATCH($B35,Profiles!$A$5:$A$8,0))*IF(O35="Green",1,IF(O35="Yellow",0.5,0))+INDEX(Profiles!$P$5:$P$8,MATCH($B35,Profiles!$A$5:$A$8,0))*IF(P35="Green",1,IF(P35="Yellow",0.5,0))+INDEX(Profiles!$Q$5:$Q$8,MATCH($B35,Profiles!$A$5:$A$8,0))*IF(Q35="Green",1,IF(Q35="Yellow",0.5,0)),0))</f>
        <v/>
      </c>
      <c r="T35" s="20" t="str">
        <f aca="false">IF($B35="","",IF(N35="Red","Adoption Workshop",IF(P35="Red","Success Initiative",IF(Q35="Red","Feedback Cycle",IF(O35="Red",IF($B35="Onboarding","Success Initiative","Business Review"),IF(AND($B35&lt;&gt;"Onboarding",N($F35)&gt;INDEX(Profiles!$D$5:$D$8,MATCH($B35,Profiles!$A$5:$A$8,0))),"Business Review",IF(N35="Yellow","Adoption Workshop",IF(P35="Yellow","Success Initiative",IF(Q35="Yellow","Feedback Cycle",IF(O35="Yellow",IF($B35="Onboarding","Success Initiative","Business Review"),"—"))))))))))</f>
        <v/>
      </c>
      <c r="U35" s="18"/>
    </row>
    <row r="36" customFormat="false" ht="15" hidden="false" customHeight="false" outlineLevel="0" collapsed="false">
      <c r="A36" s="18"/>
      <c r="B36" s="18"/>
      <c r="C36" s="18"/>
      <c r="D36" s="19"/>
      <c r="E36" s="19"/>
      <c r="F36" s="19"/>
      <c r="G36" s="19"/>
      <c r="H36" s="19"/>
      <c r="I36" s="19"/>
      <c r="J36" s="19"/>
      <c r="K36" s="19"/>
      <c r="L36" s="19"/>
      <c r="M36" s="19"/>
      <c r="N36" s="20" t="str">
        <f aca="false">IF($B36="","",IF($D36="",IF($B36="Onboarding","Green","Yellow"),IF($D36&lt;=INDEX(Profiles!$B$5:$B$8,MATCH($B36,Profiles!$A$5:$A$8,0)),"Green",IF($D36&lt;=INDEX(Profiles!$C$5:$C$8,MATCH($B36,Profiles!$A$5:$A$8,0)),"Yellow","Red"))))</f>
        <v/>
      </c>
      <c r="O36" s="20" t="str">
        <f aca="false">IF($B36="","",IF($B36="Onboarding",IF(N($K36)&gt;=INDEX(Profiles!$L$5:$L$8,MATCH($B36,Profiles!$A$5:$A$8,0)),"Red",IF(N($K36)&gt;=INDEX(Profiles!$K$5:$K$8,MATCH($B36,Profiles!$A$5:$A$8,0)),"Yellow","Green")),IF($E36="","Yellow",IF($E36=1,"Red",IF(OR($E36=2,N($F36)&gt;INDEX(Profiles!$D$5:$D$8,MATCH($B36,Profiles!$A$5:$A$8,0))),"Yellow","Green")))))</f>
        <v/>
      </c>
      <c r="P36" s="20" t="str">
        <f aca="false">IF($B36="","",IF(OR(AND($H36="C",N($I36)&gt;=1),N($G36)&gt;=INDEX(Profiles!$F$5:$F$8,MATCH($B36,Profiles!$A$5:$A$8,0)),N($I36)&gt;=INDEX(Profiles!$H$5:$H$8,MATCH($B36,Profiles!$A$5:$A$8,0)),N($J36)&gt;=INDEX(Profiles!$J$5:$J$8,MATCH($B36,Profiles!$A$5:$A$8,0))),"Red",IF(OR($H36="H",N($G36)&gt;=INDEX(Profiles!$E$5:$E$8,MATCH($B36,Profiles!$A$5:$A$8,0)),N($I36)&gt;=INDEX(Profiles!$G$5:$G$8,MATCH($B36,Profiles!$A$5:$A$8,0)),N($J36)&gt;=INDEX(Profiles!$I$5:$I$8,MATCH($B36,Profiles!$A$5:$A$8,0))),"Yellow","Green")))</f>
        <v/>
      </c>
      <c r="Q36" s="20" t="str">
        <f aca="false">IF($B36="","",IF($L36="",IF(OR($B36="Onboarding",$B36="Hypercare"),"Green","Yellow"),IF($L36&lt;=6,"Red",IF(OR($L36&lt;=8,N($M36)&gt;=INDEX(Profiles!$M$5:$M$8,MATCH($B36,Profiles!$A$5:$A$8,0))),"Yellow","Green"))))</f>
        <v/>
      </c>
      <c r="R36" s="21" t="str">
        <f aca="false">IF($B36="","",IF(COUNTIF(N36:Q36,"Red")&gt;0,"Red",IF(COUNTIF(N36:Q36,"Yellow")&gt;0,"Yellow","Green")))</f>
        <v/>
      </c>
      <c r="S36" s="22" t="str">
        <f aca="false">IF($B36="","",ROUND(INDEX(Profiles!$N$5:$N$8,MATCH($B36,Profiles!$A$5:$A$8,0))*IF(N36="Green",1,IF(N36="Yellow",0.5,0))+INDEX(Profiles!$O$5:$O$8,MATCH($B36,Profiles!$A$5:$A$8,0))*IF(O36="Green",1,IF(O36="Yellow",0.5,0))+INDEX(Profiles!$P$5:$P$8,MATCH($B36,Profiles!$A$5:$A$8,0))*IF(P36="Green",1,IF(P36="Yellow",0.5,0))+INDEX(Profiles!$Q$5:$Q$8,MATCH($B36,Profiles!$A$5:$A$8,0))*IF(Q36="Green",1,IF(Q36="Yellow",0.5,0)),0))</f>
        <v/>
      </c>
      <c r="T36" s="20" t="str">
        <f aca="false">IF($B36="","",IF(N36="Red","Adoption Workshop",IF(P36="Red","Success Initiative",IF(Q36="Red","Feedback Cycle",IF(O36="Red",IF($B36="Onboarding","Success Initiative","Business Review"),IF(AND($B36&lt;&gt;"Onboarding",N($F36)&gt;INDEX(Profiles!$D$5:$D$8,MATCH($B36,Profiles!$A$5:$A$8,0))),"Business Review",IF(N36="Yellow","Adoption Workshop",IF(P36="Yellow","Success Initiative",IF(Q36="Yellow","Feedback Cycle",IF(O36="Yellow",IF($B36="Onboarding","Success Initiative","Business Review"),"—"))))))))))</f>
        <v/>
      </c>
      <c r="U36" s="18"/>
    </row>
    <row r="37" customFormat="false" ht="15" hidden="false" customHeight="false" outlineLevel="0" collapsed="false">
      <c r="A37" s="18"/>
      <c r="B37" s="18"/>
      <c r="C37" s="18"/>
      <c r="D37" s="19"/>
      <c r="E37" s="19"/>
      <c r="F37" s="19"/>
      <c r="G37" s="19"/>
      <c r="H37" s="19"/>
      <c r="I37" s="19"/>
      <c r="J37" s="19"/>
      <c r="K37" s="19"/>
      <c r="L37" s="19"/>
      <c r="M37" s="19"/>
      <c r="N37" s="20" t="str">
        <f aca="false">IF($B37="","",IF($D37="",IF($B37="Onboarding","Green","Yellow"),IF($D37&lt;=INDEX(Profiles!$B$5:$B$8,MATCH($B37,Profiles!$A$5:$A$8,0)),"Green",IF($D37&lt;=INDEX(Profiles!$C$5:$C$8,MATCH($B37,Profiles!$A$5:$A$8,0)),"Yellow","Red"))))</f>
        <v/>
      </c>
      <c r="O37" s="20" t="str">
        <f aca="false">IF($B37="","",IF($B37="Onboarding",IF(N($K37)&gt;=INDEX(Profiles!$L$5:$L$8,MATCH($B37,Profiles!$A$5:$A$8,0)),"Red",IF(N($K37)&gt;=INDEX(Profiles!$K$5:$K$8,MATCH($B37,Profiles!$A$5:$A$8,0)),"Yellow","Green")),IF($E37="","Yellow",IF($E37=1,"Red",IF(OR($E37=2,N($F37)&gt;INDEX(Profiles!$D$5:$D$8,MATCH($B37,Profiles!$A$5:$A$8,0))),"Yellow","Green")))))</f>
        <v/>
      </c>
      <c r="P37" s="20" t="str">
        <f aca="false">IF($B37="","",IF(OR(AND($H37="C",N($I37)&gt;=1),N($G37)&gt;=INDEX(Profiles!$F$5:$F$8,MATCH($B37,Profiles!$A$5:$A$8,0)),N($I37)&gt;=INDEX(Profiles!$H$5:$H$8,MATCH($B37,Profiles!$A$5:$A$8,0)),N($J37)&gt;=INDEX(Profiles!$J$5:$J$8,MATCH($B37,Profiles!$A$5:$A$8,0))),"Red",IF(OR($H37="H",N($G37)&gt;=INDEX(Profiles!$E$5:$E$8,MATCH($B37,Profiles!$A$5:$A$8,0)),N($I37)&gt;=INDEX(Profiles!$G$5:$G$8,MATCH($B37,Profiles!$A$5:$A$8,0)),N($J37)&gt;=INDEX(Profiles!$I$5:$I$8,MATCH($B37,Profiles!$A$5:$A$8,0))),"Yellow","Green")))</f>
        <v/>
      </c>
      <c r="Q37" s="20" t="str">
        <f aca="false">IF($B37="","",IF($L37="",IF(OR($B37="Onboarding",$B37="Hypercare"),"Green","Yellow"),IF($L37&lt;=6,"Red",IF(OR($L37&lt;=8,N($M37)&gt;=INDEX(Profiles!$M$5:$M$8,MATCH($B37,Profiles!$A$5:$A$8,0))),"Yellow","Green"))))</f>
        <v/>
      </c>
      <c r="R37" s="21" t="str">
        <f aca="false">IF($B37="","",IF(COUNTIF(N37:Q37,"Red")&gt;0,"Red",IF(COUNTIF(N37:Q37,"Yellow")&gt;0,"Yellow","Green")))</f>
        <v/>
      </c>
      <c r="S37" s="22" t="str">
        <f aca="false">IF($B37="","",ROUND(INDEX(Profiles!$N$5:$N$8,MATCH($B37,Profiles!$A$5:$A$8,0))*IF(N37="Green",1,IF(N37="Yellow",0.5,0))+INDEX(Profiles!$O$5:$O$8,MATCH($B37,Profiles!$A$5:$A$8,0))*IF(O37="Green",1,IF(O37="Yellow",0.5,0))+INDEX(Profiles!$P$5:$P$8,MATCH($B37,Profiles!$A$5:$A$8,0))*IF(P37="Green",1,IF(P37="Yellow",0.5,0))+INDEX(Profiles!$Q$5:$Q$8,MATCH($B37,Profiles!$A$5:$A$8,0))*IF(Q37="Green",1,IF(Q37="Yellow",0.5,0)),0))</f>
        <v/>
      </c>
      <c r="T37" s="20" t="str">
        <f aca="false">IF($B37="","",IF(N37="Red","Adoption Workshop",IF(P37="Red","Success Initiative",IF(Q37="Red","Feedback Cycle",IF(O37="Red",IF($B37="Onboarding","Success Initiative","Business Review"),IF(AND($B37&lt;&gt;"Onboarding",N($F37)&gt;INDEX(Profiles!$D$5:$D$8,MATCH($B37,Profiles!$A$5:$A$8,0))),"Business Review",IF(N37="Yellow","Adoption Workshop",IF(P37="Yellow","Success Initiative",IF(Q37="Yellow","Feedback Cycle",IF(O37="Yellow",IF($B37="Onboarding","Success Initiative","Business Review"),"—"))))))))))</f>
        <v/>
      </c>
      <c r="U37" s="18"/>
    </row>
    <row r="38" customFormat="false" ht="15" hidden="false" customHeight="false" outlineLevel="0" collapsed="false">
      <c r="A38" s="18"/>
      <c r="B38" s="18"/>
      <c r="C38" s="18"/>
      <c r="D38" s="19"/>
      <c r="E38" s="19"/>
      <c r="F38" s="19"/>
      <c r="G38" s="19"/>
      <c r="H38" s="19"/>
      <c r="I38" s="19"/>
      <c r="J38" s="19"/>
      <c r="K38" s="19"/>
      <c r="L38" s="19"/>
      <c r="M38" s="19"/>
      <c r="N38" s="20" t="str">
        <f aca="false">IF($B38="","",IF($D38="",IF($B38="Onboarding","Green","Yellow"),IF($D38&lt;=INDEX(Profiles!$B$5:$B$8,MATCH($B38,Profiles!$A$5:$A$8,0)),"Green",IF($D38&lt;=INDEX(Profiles!$C$5:$C$8,MATCH($B38,Profiles!$A$5:$A$8,0)),"Yellow","Red"))))</f>
        <v/>
      </c>
      <c r="O38" s="20" t="str">
        <f aca="false">IF($B38="","",IF($B38="Onboarding",IF(N($K38)&gt;=INDEX(Profiles!$L$5:$L$8,MATCH($B38,Profiles!$A$5:$A$8,0)),"Red",IF(N($K38)&gt;=INDEX(Profiles!$K$5:$K$8,MATCH($B38,Profiles!$A$5:$A$8,0)),"Yellow","Green")),IF($E38="","Yellow",IF($E38=1,"Red",IF(OR($E38=2,N($F38)&gt;INDEX(Profiles!$D$5:$D$8,MATCH($B38,Profiles!$A$5:$A$8,0))),"Yellow","Green")))))</f>
        <v/>
      </c>
      <c r="P38" s="20" t="str">
        <f aca="false">IF($B38="","",IF(OR(AND($H38="C",N($I38)&gt;=1),N($G38)&gt;=INDEX(Profiles!$F$5:$F$8,MATCH($B38,Profiles!$A$5:$A$8,0)),N($I38)&gt;=INDEX(Profiles!$H$5:$H$8,MATCH($B38,Profiles!$A$5:$A$8,0)),N($J38)&gt;=INDEX(Profiles!$J$5:$J$8,MATCH($B38,Profiles!$A$5:$A$8,0))),"Red",IF(OR($H38="H",N($G38)&gt;=INDEX(Profiles!$E$5:$E$8,MATCH($B38,Profiles!$A$5:$A$8,0)),N($I38)&gt;=INDEX(Profiles!$G$5:$G$8,MATCH($B38,Profiles!$A$5:$A$8,0)),N($J38)&gt;=INDEX(Profiles!$I$5:$I$8,MATCH($B38,Profiles!$A$5:$A$8,0))),"Yellow","Green")))</f>
        <v/>
      </c>
      <c r="Q38" s="20" t="str">
        <f aca="false">IF($B38="","",IF($L38="",IF(OR($B38="Onboarding",$B38="Hypercare"),"Green","Yellow"),IF($L38&lt;=6,"Red",IF(OR($L38&lt;=8,N($M38)&gt;=INDEX(Profiles!$M$5:$M$8,MATCH($B38,Profiles!$A$5:$A$8,0))),"Yellow","Green"))))</f>
        <v/>
      </c>
      <c r="R38" s="21" t="str">
        <f aca="false">IF($B38="","",IF(COUNTIF(N38:Q38,"Red")&gt;0,"Red",IF(COUNTIF(N38:Q38,"Yellow")&gt;0,"Yellow","Green")))</f>
        <v/>
      </c>
      <c r="S38" s="22" t="str">
        <f aca="false">IF($B38="","",ROUND(INDEX(Profiles!$N$5:$N$8,MATCH($B38,Profiles!$A$5:$A$8,0))*IF(N38="Green",1,IF(N38="Yellow",0.5,0))+INDEX(Profiles!$O$5:$O$8,MATCH($B38,Profiles!$A$5:$A$8,0))*IF(O38="Green",1,IF(O38="Yellow",0.5,0))+INDEX(Profiles!$P$5:$P$8,MATCH($B38,Profiles!$A$5:$A$8,0))*IF(P38="Green",1,IF(P38="Yellow",0.5,0))+INDEX(Profiles!$Q$5:$Q$8,MATCH($B38,Profiles!$A$5:$A$8,0))*IF(Q38="Green",1,IF(Q38="Yellow",0.5,0)),0))</f>
        <v/>
      </c>
      <c r="T38" s="20" t="str">
        <f aca="false">IF($B38="","",IF(N38="Red","Adoption Workshop",IF(P38="Red","Success Initiative",IF(Q38="Red","Feedback Cycle",IF(O38="Red",IF($B38="Onboarding","Success Initiative","Business Review"),IF(AND($B38&lt;&gt;"Onboarding",N($F38)&gt;INDEX(Profiles!$D$5:$D$8,MATCH($B38,Profiles!$A$5:$A$8,0))),"Business Review",IF(N38="Yellow","Adoption Workshop",IF(P38="Yellow","Success Initiative",IF(Q38="Yellow","Feedback Cycle",IF(O38="Yellow",IF($B38="Onboarding","Success Initiative","Business Review"),"—"))))))))))</f>
        <v/>
      </c>
      <c r="U38" s="18"/>
    </row>
    <row r="39" customFormat="false" ht="15" hidden="false" customHeight="false" outlineLevel="0" collapsed="false">
      <c r="A39" s="18"/>
      <c r="B39" s="18"/>
      <c r="C39" s="18"/>
      <c r="D39" s="19"/>
      <c r="E39" s="19"/>
      <c r="F39" s="19"/>
      <c r="G39" s="19"/>
      <c r="H39" s="19"/>
      <c r="I39" s="19"/>
      <c r="J39" s="19"/>
      <c r="K39" s="19"/>
      <c r="L39" s="19"/>
      <c r="M39" s="19"/>
      <c r="N39" s="20" t="str">
        <f aca="false">IF($B39="","",IF($D39="",IF($B39="Onboarding","Green","Yellow"),IF($D39&lt;=INDEX(Profiles!$B$5:$B$8,MATCH($B39,Profiles!$A$5:$A$8,0)),"Green",IF($D39&lt;=INDEX(Profiles!$C$5:$C$8,MATCH($B39,Profiles!$A$5:$A$8,0)),"Yellow","Red"))))</f>
        <v/>
      </c>
      <c r="O39" s="20" t="str">
        <f aca="false">IF($B39="","",IF($B39="Onboarding",IF(N($K39)&gt;=INDEX(Profiles!$L$5:$L$8,MATCH($B39,Profiles!$A$5:$A$8,0)),"Red",IF(N($K39)&gt;=INDEX(Profiles!$K$5:$K$8,MATCH($B39,Profiles!$A$5:$A$8,0)),"Yellow","Green")),IF($E39="","Yellow",IF($E39=1,"Red",IF(OR($E39=2,N($F39)&gt;INDEX(Profiles!$D$5:$D$8,MATCH($B39,Profiles!$A$5:$A$8,0))),"Yellow","Green")))))</f>
        <v/>
      </c>
      <c r="P39" s="20" t="str">
        <f aca="false">IF($B39="","",IF(OR(AND($H39="C",N($I39)&gt;=1),N($G39)&gt;=INDEX(Profiles!$F$5:$F$8,MATCH($B39,Profiles!$A$5:$A$8,0)),N($I39)&gt;=INDEX(Profiles!$H$5:$H$8,MATCH($B39,Profiles!$A$5:$A$8,0)),N($J39)&gt;=INDEX(Profiles!$J$5:$J$8,MATCH($B39,Profiles!$A$5:$A$8,0))),"Red",IF(OR($H39="H",N($G39)&gt;=INDEX(Profiles!$E$5:$E$8,MATCH($B39,Profiles!$A$5:$A$8,0)),N($I39)&gt;=INDEX(Profiles!$G$5:$G$8,MATCH($B39,Profiles!$A$5:$A$8,0)),N($J39)&gt;=INDEX(Profiles!$I$5:$I$8,MATCH($B39,Profiles!$A$5:$A$8,0))),"Yellow","Green")))</f>
        <v/>
      </c>
      <c r="Q39" s="20" t="str">
        <f aca="false">IF($B39="","",IF($L39="",IF(OR($B39="Onboarding",$B39="Hypercare"),"Green","Yellow"),IF($L39&lt;=6,"Red",IF(OR($L39&lt;=8,N($M39)&gt;=INDEX(Profiles!$M$5:$M$8,MATCH($B39,Profiles!$A$5:$A$8,0))),"Yellow","Green"))))</f>
        <v/>
      </c>
      <c r="R39" s="21" t="str">
        <f aca="false">IF($B39="","",IF(COUNTIF(N39:Q39,"Red")&gt;0,"Red",IF(COUNTIF(N39:Q39,"Yellow")&gt;0,"Yellow","Green")))</f>
        <v/>
      </c>
      <c r="S39" s="22" t="str">
        <f aca="false">IF($B39="","",ROUND(INDEX(Profiles!$N$5:$N$8,MATCH($B39,Profiles!$A$5:$A$8,0))*IF(N39="Green",1,IF(N39="Yellow",0.5,0))+INDEX(Profiles!$O$5:$O$8,MATCH($B39,Profiles!$A$5:$A$8,0))*IF(O39="Green",1,IF(O39="Yellow",0.5,0))+INDEX(Profiles!$P$5:$P$8,MATCH($B39,Profiles!$A$5:$A$8,0))*IF(P39="Green",1,IF(P39="Yellow",0.5,0))+INDEX(Profiles!$Q$5:$Q$8,MATCH($B39,Profiles!$A$5:$A$8,0))*IF(Q39="Green",1,IF(Q39="Yellow",0.5,0)),0))</f>
        <v/>
      </c>
      <c r="T39" s="20" t="str">
        <f aca="false">IF($B39="","",IF(N39="Red","Adoption Workshop",IF(P39="Red","Success Initiative",IF(Q39="Red","Feedback Cycle",IF(O39="Red",IF($B39="Onboarding","Success Initiative","Business Review"),IF(AND($B39&lt;&gt;"Onboarding",N($F39)&gt;INDEX(Profiles!$D$5:$D$8,MATCH($B39,Profiles!$A$5:$A$8,0))),"Business Review",IF(N39="Yellow","Adoption Workshop",IF(P39="Yellow","Success Initiative",IF(Q39="Yellow","Feedback Cycle",IF(O39="Yellow",IF($B39="Onboarding","Success Initiative","Business Review"),"—"))))))))))</f>
        <v/>
      </c>
      <c r="U39" s="18"/>
    </row>
    <row r="40" customFormat="false" ht="15" hidden="false" customHeight="false" outlineLevel="0" collapsed="false">
      <c r="A40" s="18"/>
      <c r="B40" s="18"/>
      <c r="C40" s="18"/>
      <c r="D40" s="19"/>
      <c r="E40" s="19"/>
      <c r="F40" s="19"/>
      <c r="G40" s="19"/>
      <c r="H40" s="19"/>
      <c r="I40" s="19"/>
      <c r="J40" s="19"/>
      <c r="K40" s="19"/>
      <c r="L40" s="19"/>
      <c r="M40" s="19"/>
      <c r="N40" s="20" t="str">
        <f aca="false">IF($B40="","",IF($D40="",IF($B40="Onboarding","Green","Yellow"),IF($D40&lt;=INDEX(Profiles!$B$5:$B$8,MATCH($B40,Profiles!$A$5:$A$8,0)),"Green",IF($D40&lt;=INDEX(Profiles!$C$5:$C$8,MATCH($B40,Profiles!$A$5:$A$8,0)),"Yellow","Red"))))</f>
        <v/>
      </c>
      <c r="O40" s="20" t="str">
        <f aca="false">IF($B40="","",IF($B40="Onboarding",IF(N($K40)&gt;=INDEX(Profiles!$L$5:$L$8,MATCH($B40,Profiles!$A$5:$A$8,0)),"Red",IF(N($K40)&gt;=INDEX(Profiles!$K$5:$K$8,MATCH($B40,Profiles!$A$5:$A$8,0)),"Yellow","Green")),IF($E40="","Yellow",IF($E40=1,"Red",IF(OR($E40=2,N($F40)&gt;INDEX(Profiles!$D$5:$D$8,MATCH($B40,Profiles!$A$5:$A$8,0))),"Yellow","Green")))))</f>
        <v/>
      </c>
      <c r="P40" s="20" t="str">
        <f aca="false">IF($B40="","",IF(OR(AND($H40="C",N($I40)&gt;=1),N($G40)&gt;=INDEX(Profiles!$F$5:$F$8,MATCH($B40,Profiles!$A$5:$A$8,0)),N($I40)&gt;=INDEX(Profiles!$H$5:$H$8,MATCH($B40,Profiles!$A$5:$A$8,0)),N($J40)&gt;=INDEX(Profiles!$J$5:$J$8,MATCH($B40,Profiles!$A$5:$A$8,0))),"Red",IF(OR($H40="H",N($G40)&gt;=INDEX(Profiles!$E$5:$E$8,MATCH($B40,Profiles!$A$5:$A$8,0)),N($I40)&gt;=INDEX(Profiles!$G$5:$G$8,MATCH($B40,Profiles!$A$5:$A$8,0)),N($J40)&gt;=INDEX(Profiles!$I$5:$I$8,MATCH($B40,Profiles!$A$5:$A$8,0))),"Yellow","Green")))</f>
        <v/>
      </c>
      <c r="Q40" s="20" t="str">
        <f aca="false">IF($B40="","",IF($L40="",IF(OR($B40="Onboarding",$B40="Hypercare"),"Green","Yellow"),IF($L40&lt;=6,"Red",IF(OR($L40&lt;=8,N($M40)&gt;=INDEX(Profiles!$M$5:$M$8,MATCH($B40,Profiles!$A$5:$A$8,0))),"Yellow","Green"))))</f>
        <v/>
      </c>
      <c r="R40" s="21" t="str">
        <f aca="false">IF($B40="","",IF(COUNTIF(N40:Q40,"Red")&gt;0,"Red",IF(COUNTIF(N40:Q40,"Yellow")&gt;0,"Yellow","Green")))</f>
        <v/>
      </c>
      <c r="S40" s="22" t="str">
        <f aca="false">IF($B40="","",ROUND(INDEX(Profiles!$N$5:$N$8,MATCH($B40,Profiles!$A$5:$A$8,0))*IF(N40="Green",1,IF(N40="Yellow",0.5,0))+INDEX(Profiles!$O$5:$O$8,MATCH($B40,Profiles!$A$5:$A$8,0))*IF(O40="Green",1,IF(O40="Yellow",0.5,0))+INDEX(Profiles!$P$5:$P$8,MATCH($B40,Profiles!$A$5:$A$8,0))*IF(P40="Green",1,IF(P40="Yellow",0.5,0))+INDEX(Profiles!$Q$5:$Q$8,MATCH($B40,Profiles!$A$5:$A$8,0))*IF(Q40="Green",1,IF(Q40="Yellow",0.5,0)),0))</f>
        <v/>
      </c>
      <c r="T40" s="20" t="str">
        <f aca="false">IF($B40="","",IF(N40="Red","Adoption Workshop",IF(P40="Red","Success Initiative",IF(Q40="Red","Feedback Cycle",IF(O40="Red",IF($B40="Onboarding","Success Initiative","Business Review"),IF(AND($B40&lt;&gt;"Onboarding",N($F40)&gt;INDEX(Profiles!$D$5:$D$8,MATCH($B40,Profiles!$A$5:$A$8,0))),"Business Review",IF(N40="Yellow","Adoption Workshop",IF(P40="Yellow","Success Initiative",IF(Q40="Yellow","Feedback Cycle",IF(O40="Yellow",IF($B40="Onboarding","Success Initiative","Business Review"),"—"))))))))))</f>
        <v/>
      </c>
      <c r="U40" s="18"/>
    </row>
    <row r="41" customFormat="false" ht="15" hidden="false" customHeight="false" outlineLevel="0" collapsed="false">
      <c r="A41" s="18"/>
      <c r="B41" s="18"/>
      <c r="C41" s="18"/>
      <c r="D41" s="19"/>
      <c r="E41" s="19"/>
      <c r="F41" s="19"/>
      <c r="G41" s="19"/>
      <c r="H41" s="19"/>
      <c r="I41" s="19"/>
      <c r="J41" s="19"/>
      <c r="K41" s="19"/>
      <c r="L41" s="19"/>
      <c r="M41" s="19"/>
      <c r="N41" s="20" t="str">
        <f aca="false">IF($B41="","",IF($D41="",IF($B41="Onboarding","Green","Yellow"),IF($D41&lt;=INDEX(Profiles!$B$5:$B$8,MATCH($B41,Profiles!$A$5:$A$8,0)),"Green",IF($D41&lt;=INDEX(Profiles!$C$5:$C$8,MATCH($B41,Profiles!$A$5:$A$8,0)),"Yellow","Red"))))</f>
        <v/>
      </c>
      <c r="O41" s="20" t="str">
        <f aca="false">IF($B41="","",IF($B41="Onboarding",IF(N($K41)&gt;=INDEX(Profiles!$L$5:$L$8,MATCH($B41,Profiles!$A$5:$A$8,0)),"Red",IF(N($K41)&gt;=INDEX(Profiles!$K$5:$K$8,MATCH($B41,Profiles!$A$5:$A$8,0)),"Yellow","Green")),IF($E41="","Yellow",IF($E41=1,"Red",IF(OR($E41=2,N($F41)&gt;INDEX(Profiles!$D$5:$D$8,MATCH($B41,Profiles!$A$5:$A$8,0))),"Yellow","Green")))))</f>
        <v/>
      </c>
      <c r="P41" s="20" t="str">
        <f aca="false">IF($B41="","",IF(OR(AND($H41="C",N($I41)&gt;=1),N($G41)&gt;=INDEX(Profiles!$F$5:$F$8,MATCH($B41,Profiles!$A$5:$A$8,0)),N($I41)&gt;=INDEX(Profiles!$H$5:$H$8,MATCH($B41,Profiles!$A$5:$A$8,0)),N($J41)&gt;=INDEX(Profiles!$J$5:$J$8,MATCH($B41,Profiles!$A$5:$A$8,0))),"Red",IF(OR($H41="H",N($G41)&gt;=INDEX(Profiles!$E$5:$E$8,MATCH($B41,Profiles!$A$5:$A$8,0)),N($I41)&gt;=INDEX(Profiles!$G$5:$G$8,MATCH($B41,Profiles!$A$5:$A$8,0)),N($J41)&gt;=INDEX(Profiles!$I$5:$I$8,MATCH($B41,Profiles!$A$5:$A$8,0))),"Yellow","Green")))</f>
        <v/>
      </c>
      <c r="Q41" s="20" t="str">
        <f aca="false">IF($B41="","",IF($L41="",IF(OR($B41="Onboarding",$B41="Hypercare"),"Green","Yellow"),IF($L41&lt;=6,"Red",IF(OR($L41&lt;=8,N($M41)&gt;=INDEX(Profiles!$M$5:$M$8,MATCH($B41,Profiles!$A$5:$A$8,0))),"Yellow","Green"))))</f>
        <v/>
      </c>
      <c r="R41" s="21" t="str">
        <f aca="false">IF($B41="","",IF(COUNTIF(N41:Q41,"Red")&gt;0,"Red",IF(COUNTIF(N41:Q41,"Yellow")&gt;0,"Yellow","Green")))</f>
        <v/>
      </c>
      <c r="S41" s="22" t="str">
        <f aca="false">IF($B41="","",ROUND(INDEX(Profiles!$N$5:$N$8,MATCH($B41,Profiles!$A$5:$A$8,0))*IF(N41="Green",1,IF(N41="Yellow",0.5,0))+INDEX(Profiles!$O$5:$O$8,MATCH($B41,Profiles!$A$5:$A$8,0))*IF(O41="Green",1,IF(O41="Yellow",0.5,0))+INDEX(Profiles!$P$5:$P$8,MATCH($B41,Profiles!$A$5:$A$8,0))*IF(P41="Green",1,IF(P41="Yellow",0.5,0))+INDEX(Profiles!$Q$5:$Q$8,MATCH($B41,Profiles!$A$5:$A$8,0))*IF(Q41="Green",1,IF(Q41="Yellow",0.5,0)),0))</f>
        <v/>
      </c>
      <c r="T41" s="20" t="str">
        <f aca="false">IF($B41="","",IF(N41="Red","Adoption Workshop",IF(P41="Red","Success Initiative",IF(Q41="Red","Feedback Cycle",IF(O41="Red",IF($B41="Onboarding","Success Initiative","Business Review"),IF(AND($B41&lt;&gt;"Onboarding",N($F41)&gt;INDEX(Profiles!$D$5:$D$8,MATCH($B41,Profiles!$A$5:$A$8,0))),"Business Review",IF(N41="Yellow","Adoption Workshop",IF(P41="Yellow","Success Initiative",IF(Q41="Yellow","Feedback Cycle",IF(O41="Yellow",IF($B41="Onboarding","Success Initiative","Business Review"),"—"))))))))))</f>
        <v/>
      </c>
      <c r="U41" s="18"/>
    </row>
    <row r="42" customFormat="false" ht="15" hidden="false" customHeight="false" outlineLevel="0" collapsed="false">
      <c r="A42" s="18"/>
      <c r="B42" s="18"/>
      <c r="C42" s="18"/>
      <c r="D42" s="19"/>
      <c r="E42" s="19"/>
      <c r="F42" s="19"/>
      <c r="G42" s="19"/>
      <c r="H42" s="19"/>
      <c r="I42" s="19"/>
      <c r="J42" s="19"/>
      <c r="K42" s="19"/>
      <c r="L42" s="19"/>
      <c r="M42" s="19"/>
      <c r="N42" s="20" t="str">
        <f aca="false">IF($B42="","",IF($D42="",IF($B42="Onboarding","Green","Yellow"),IF($D42&lt;=INDEX(Profiles!$B$5:$B$8,MATCH($B42,Profiles!$A$5:$A$8,0)),"Green",IF($D42&lt;=INDEX(Profiles!$C$5:$C$8,MATCH($B42,Profiles!$A$5:$A$8,0)),"Yellow","Red"))))</f>
        <v/>
      </c>
      <c r="O42" s="20" t="str">
        <f aca="false">IF($B42="","",IF($B42="Onboarding",IF(N($K42)&gt;=INDEX(Profiles!$L$5:$L$8,MATCH($B42,Profiles!$A$5:$A$8,0)),"Red",IF(N($K42)&gt;=INDEX(Profiles!$K$5:$K$8,MATCH($B42,Profiles!$A$5:$A$8,0)),"Yellow","Green")),IF($E42="","Yellow",IF($E42=1,"Red",IF(OR($E42=2,N($F42)&gt;INDEX(Profiles!$D$5:$D$8,MATCH($B42,Profiles!$A$5:$A$8,0))),"Yellow","Green")))))</f>
        <v/>
      </c>
      <c r="P42" s="20" t="str">
        <f aca="false">IF($B42="","",IF(OR(AND($H42="C",N($I42)&gt;=1),N($G42)&gt;=INDEX(Profiles!$F$5:$F$8,MATCH($B42,Profiles!$A$5:$A$8,0)),N($I42)&gt;=INDEX(Profiles!$H$5:$H$8,MATCH($B42,Profiles!$A$5:$A$8,0)),N($J42)&gt;=INDEX(Profiles!$J$5:$J$8,MATCH($B42,Profiles!$A$5:$A$8,0))),"Red",IF(OR($H42="H",N($G42)&gt;=INDEX(Profiles!$E$5:$E$8,MATCH($B42,Profiles!$A$5:$A$8,0)),N($I42)&gt;=INDEX(Profiles!$G$5:$G$8,MATCH($B42,Profiles!$A$5:$A$8,0)),N($J42)&gt;=INDEX(Profiles!$I$5:$I$8,MATCH($B42,Profiles!$A$5:$A$8,0))),"Yellow","Green")))</f>
        <v/>
      </c>
      <c r="Q42" s="20" t="str">
        <f aca="false">IF($B42="","",IF($L42="",IF(OR($B42="Onboarding",$B42="Hypercare"),"Green","Yellow"),IF($L42&lt;=6,"Red",IF(OR($L42&lt;=8,N($M42)&gt;=INDEX(Profiles!$M$5:$M$8,MATCH($B42,Profiles!$A$5:$A$8,0))),"Yellow","Green"))))</f>
        <v/>
      </c>
      <c r="R42" s="21" t="str">
        <f aca="false">IF($B42="","",IF(COUNTIF(N42:Q42,"Red")&gt;0,"Red",IF(COUNTIF(N42:Q42,"Yellow")&gt;0,"Yellow","Green")))</f>
        <v/>
      </c>
      <c r="S42" s="22" t="str">
        <f aca="false">IF($B42="","",ROUND(INDEX(Profiles!$N$5:$N$8,MATCH($B42,Profiles!$A$5:$A$8,0))*IF(N42="Green",1,IF(N42="Yellow",0.5,0))+INDEX(Profiles!$O$5:$O$8,MATCH($B42,Profiles!$A$5:$A$8,0))*IF(O42="Green",1,IF(O42="Yellow",0.5,0))+INDEX(Profiles!$P$5:$P$8,MATCH($B42,Profiles!$A$5:$A$8,0))*IF(P42="Green",1,IF(P42="Yellow",0.5,0))+INDEX(Profiles!$Q$5:$Q$8,MATCH($B42,Profiles!$A$5:$A$8,0))*IF(Q42="Green",1,IF(Q42="Yellow",0.5,0)),0))</f>
        <v/>
      </c>
      <c r="T42" s="20" t="str">
        <f aca="false">IF($B42="","",IF(N42="Red","Adoption Workshop",IF(P42="Red","Success Initiative",IF(Q42="Red","Feedback Cycle",IF(O42="Red",IF($B42="Onboarding","Success Initiative","Business Review"),IF(AND($B42&lt;&gt;"Onboarding",N($F42)&gt;INDEX(Profiles!$D$5:$D$8,MATCH($B42,Profiles!$A$5:$A$8,0))),"Business Review",IF(N42="Yellow","Adoption Workshop",IF(P42="Yellow","Success Initiative",IF(Q42="Yellow","Feedback Cycle",IF(O42="Yellow",IF($B42="Onboarding","Success Initiative","Business Review"),"—"))))))))))</f>
        <v/>
      </c>
      <c r="U42" s="18"/>
    </row>
    <row r="43" customFormat="false" ht="15" hidden="false" customHeight="false" outlineLevel="0" collapsed="false">
      <c r="A43" s="18"/>
      <c r="B43" s="18"/>
      <c r="C43" s="18"/>
      <c r="D43" s="19"/>
      <c r="E43" s="19"/>
      <c r="F43" s="19"/>
      <c r="G43" s="19"/>
      <c r="H43" s="19"/>
      <c r="I43" s="19"/>
      <c r="J43" s="19"/>
      <c r="K43" s="19"/>
      <c r="L43" s="19"/>
      <c r="M43" s="19"/>
      <c r="N43" s="20" t="str">
        <f aca="false">IF($B43="","",IF($D43="",IF($B43="Onboarding","Green","Yellow"),IF($D43&lt;=INDEX(Profiles!$B$5:$B$8,MATCH($B43,Profiles!$A$5:$A$8,0)),"Green",IF($D43&lt;=INDEX(Profiles!$C$5:$C$8,MATCH($B43,Profiles!$A$5:$A$8,0)),"Yellow","Red"))))</f>
        <v/>
      </c>
      <c r="O43" s="20" t="str">
        <f aca="false">IF($B43="","",IF($B43="Onboarding",IF(N($K43)&gt;=INDEX(Profiles!$L$5:$L$8,MATCH($B43,Profiles!$A$5:$A$8,0)),"Red",IF(N($K43)&gt;=INDEX(Profiles!$K$5:$K$8,MATCH($B43,Profiles!$A$5:$A$8,0)),"Yellow","Green")),IF($E43="","Yellow",IF($E43=1,"Red",IF(OR($E43=2,N($F43)&gt;INDEX(Profiles!$D$5:$D$8,MATCH($B43,Profiles!$A$5:$A$8,0))),"Yellow","Green")))))</f>
        <v/>
      </c>
      <c r="P43" s="20" t="str">
        <f aca="false">IF($B43="","",IF(OR(AND($H43="C",N($I43)&gt;=1),N($G43)&gt;=INDEX(Profiles!$F$5:$F$8,MATCH($B43,Profiles!$A$5:$A$8,0)),N($I43)&gt;=INDEX(Profiles!$H$5:$H$8,MATCH($B43,Profiles!$A$5:$A$8,0)),N($J43)&gt;=INDEX(Profiles!$J$5:$J$8,MATCH($B43,Profiles!$A$5:$A$8,0))),"Red",IF(OR($H43="H",N($G43)&gt;=INDEX(Profiles!$E$5:$E$8,MATCH($B43,Profiles!$A$5:$A$8,0)),N($I43)&gt;=INDEX(Profiles!$G$5:$G$8,MATCH($B43,Profiles!$A$5:$A$8,0)),N($J43)&gt;=INDEX(Profiles!$I$5:$I$8,MATCH($B43,Profiles!$A$5:$A$8,0))),"Yellow","Green")))</f>
        <v/>
      </c>
      <c r="Q43" s="20" t="str">
        <f aca="false">IF($B43="","",IF($L43="",IF(OR($B43="Onboarding",$B43="Hypercare"),"Green","Yellow"),IF($L43&lt;=6,"Red",IF(OR($L43&lt;=8,N($M43)&gt;=INDEX(Profiles!$M$5:$M$8,MATCH($B43,Profiles!$A$5:$A$8,0))),"Yellow","Green"))))</f>
        <v/>
      </c>
      <c r="R43" s="21" t="str">
        <f aca="false">IF($B43="","",IF(COUNTIF(N43:Q43,"Red")&gt;0,"Red",IF(COUNTIF(N43:Q43,"Yellow")&gt;0,"Yellow","Green")))</f>
        <v/>
      </c>
      <c r="S43" s="22" t="str">
        <f aca="false">IF($B43="","",ROUND(INDEX(Profiles!$N$5:$N$8,MATCH($B43,Profiles!$A$5:$A$8,0))*IF(N43="Green",1,IF(N43="Yellow",0.5,0))+INDEX(Profiles!$O$5:$O$8,MATCH($B43,Profiles!$A$5:$A$8,0))*IF(O43="Green",1,IF(O43="Yellow",0.5,0))+INDEX(Profiles!$P$5:$P$8,MATCH($B43,Profiles!$A$5:$A$8,0))*IF(P43="Green",1,IF(P43="Yellow",0.5,0))+INDEX(Profiles!$Q$5:$Q$8,MATCH($B43,Profiles!$A$5:$A$8,0))*IF(Q43="Green",1,IF(Q43="Yellow",0.5,0)),0))</f>
        <v/>
      </c>
      <c r="T43" s="20" t="str">
        <f aca="false">IF($B43="","",IF(N43="Red","Adoption Workshop",IF(P43="Red","Success Initiative",IF(Q43="Red","Feedback Cycle",IF(O43="Red",IF($B43="Onboarding","Success Initiative","Business Review"),IF(AND($B43&lt;&gt;"Onboarding",N($F43)&gt;INDEX(Profiles!$D$5:$D$8,MATCH($B43,Profiles!$A$5:$A$8,0))),"Business Review",IF(N43="Yellow","Adoption Workshop",IF(P43="Yellow","Success Initiative",IF(Q43="Yellow","Feedback Cycle",IF(O43="Yellow",IF($B43="Onboarding","Success Initiative","Business Review"),"—"))))))))))</f>
        <v/>
      </c>
      <c r="U43" s="18"/>
    </row>
    <row r="44" customFormat="false" ht="15" hidden="false" customHeight="false" outlineLevel="0" collapsed="false">
      <c r="A44" s="18"/>
      <c r="B44" s="18"/>
      <c r="C44" s="18"/>
      <c r="D44" s="19"/>
      <c r="E44" s="19"/>
      <c r="F44" s="19"/>
      <c r="G44" s="19"/>
      <c r="H44" s="19"/>
      <c r="I44" s="19"/>
      <c r="J44" s="19"/>
      <c r="K44" s="19"/>
      <c r="L44" s="19"/>
      <c r="M44" s="19"/>
      <c r="N44" s="20" t="str">
        <f aca="false">IF($B44="","",IF($D44="",IF($B44="Onboarding","Green","Yellow"),IF($D44&lt;=INDEX(Profiles!$B$5:$B$8,MATCH($B44,Profiles!$A$5:$A$8,0)),"Green",IF($D44&lt;=INDEX(Profiles!$C$5:$C$8,MATCH($B44,Profiles!$A$5:$A$8,0)),"Yellow","Red"))))</f>
        <v/>
      </c>
      <c r="O44" s="20" t="str">
        <f aca="false">IF($B44="","",IF($B44="Onboarding",IF(N($K44)&gt;=INDEX(Profiles!$L$5:$L$8,MATCH($B44,Profiles!$A$5:$A$8,0)),"Red",IF(N($K44)&gt;=INDEX(Profiles!$K$5:$K$8,MATCH($B44,Profiles!$A$5:$A$8,0)),"Yellow","Green")),IF($E44="","Yellow",IF($E44=1,"Red",IF(OR($E44=2,N($F44)&gt;INDEX(Profiles!$D$5:$D$8,MATCH($B44,Profiles!$A$5:$A$8,0))),"Yellow","Green")))))</f>
        <v/>
      </c>
      <c r="P44" s="20" t="str">
        <f aca="false">IF($B44="","",IF(OR(AND($H44="C",N($I44)&gt;=1),N($G44)&gt;=INDEX(Profiles!$F$5:$F$8,MATCH($B44,Profiles!$A$5:$A$8,0)),N($I44)&gt;=INDEX(Profiles!$H$5:$H$8,MATCH($B44,Profiles!$A$5:$A$8,0)),N($J44)&gt;=INDEX(Profiles!$J$5:$J$8,MATCH($B44,Profiles!$A$5:$A$8,0))),"Red",IF(OR($H44="H",N($G44)&gt;=INDEX(Profiles!$E$5:$E$8,MATCH($B44,Profiles!$A$5:$A$8,0)),N($I44)&gt;=INDEX(Profiles!$G$5:$G$8,MATCH($B44,Profiles!$A$5:$A$8,0)),N($J44)&gt;=INDEX(Profiles!$I$5:$I$8,MATCH($B44,Profiles!$A$5:$A$8,0))),"Yellow","Green")))</f>
        <v/>
      </c>
      <c r="Q44" s="20" t="str">
        <f aca="false">IF($B44="","",IF($L44="",IF(OR($B44="Onboarding",$B44="Hypercare"),"Green","Yellow"),IF($L44&lt;=6,"Red",IF(OR($L44&lt;=8,N($M44)&gt;=INDEX(Profiles!$M$5:$M$8,MATCH($B44,Profiles!$A$5:$A$8,0))),"Yellow","Green"))))</f>
        <v/>
      </c>
      <c r="R44" s="21" t="str">
        <f aca="false">IF($B44="","",IF(COUNTIF(N44:Q44,"Red")&gt;0,"Red",IF(COUNTIF(N44:Q44,"Yellow")&gt;0,"Yellow","Green")))</f>
        <v/>
      </c>
      <c r="S44" s="22" t="str">
        <f aca="false">IF($B44="","",ROUND(INDEX(Profiles!$N$5:$N$8,MATCH($B44,Profiles!$A$5:$A$8,0))*IF(N44="Green",1,IF(N44="Yellow",0.5,0))+INDEX(Profiles!$O$5:$O$8,MATCH($B44,Profiles!$A$5:$A$8,0))*IF(O44="Green",1,IF(O44="Yellow",0.5,0))+INDEX(Profiles!$P$5:$P$8,MATCH($B44,Profiles!$A$5:$A$8,0))*IF(P44="Green",1,IF(P44="Yellow",0.5,0))+INDEX(Profiles!$Q$5:$Q$8,MATCH($B44,Profiles!$A$5:$A$8,0))*IF(Q44="Green",1,IF(Q44="Yellow",0.5,0)),0))</f>
        <v/>
      </c>
      <c r="T44" s="20" t="str">
        <f aca="false">IF($B44="","",IF(N44="Red","Adoption Workshop",IF(P44="Red","Success Initiative",IF(Q44="Red","Feedback Cycle",IF(O44="Red",IF($B44="Onboarding","Success Initiative","Business Review"),IF(AND($B44&lt;&gt;"Onboarding",N($F44)&gt;INDEX(Profiles!$D$5:$D$8,MATCH($B44,Profiles!$A$5:$A$8,0))),"Business Review",IF(N44="Yellow","Adoption Workshop",IF(P44="Yellow","Success Initiative",IF(Q44="Yellow","Feedback Cycle",IF(O44="Yellow",IF($B44="Onboarding","Success Initiative","Business Review"),"—"))))))))))</f>
        <v/>
      </c>
      <c r="U44" s="18"/>
    </row>
    <row r="45" customFormat="false" ht="15" hidden="false" customHeight="false" outlineLevel="0" collapsed="false">
      <c r="A45" s="18"/>
      <c r="B45" s="18"/>
      <c r="C45" s="18"/>
      <c r="D45" s="19"/>
      <c r="E45" s="19"/>
      <c r="F45" s="19"/>
      <c r="G45" s="19"/>
      <c r="H45" s="19"/>
      <c r="I45" s="19"/>
      <c r="J45" s="19"/>
      <c r="K45" s="19"/>
      <c r="L45" s="19"/>
      <c r="M45" s="19"/>
      <c r="N45" s="20" t="str">
        <f aca="false">IF($B45="","",IF($D45="",IF($B45="Onboarding","Green","Yellow"),IF($D45&lt;=INDEX(Profiles!$B$5:$B$8,MATCH($B45,Profiles!$A$5:$A$8,0)),"Green",IF($D45&lt;=INDEX(Profiles!$C$5:$C$8,MATCH($B45,Profiles!$A$5:$A$8,0)),"Yellow","Red"))))</f>
        <v/>
      </c>
      <c r="O45" s="20" t="str">
        <f aca="false">IF($B45="","",IF($B45="Onboarding",IF(N($K45)&gt;=INDEX(Profiles!$L$5:$L$8,MATCH($B45,Profiles!$A$5:$A$8,0)),"Red",IF(N($K45)&gt;=INDEX(Profiles!$K$5:$K$8,MATCH($B45,Profiles!$A$5:$A$8,0)),"Yellow","Green")),IF($E45="","Yellow",IF($E45=1,"Red",IF(OR($E45=2,N($F45)&gt;INDEX(Profiles!$D$5:$D$8,MATCH($B45,Profiles!$A$5:$A$8,0))),"Yellow","Green")))))</f>
        <v/>
      </c>
      <c r="P45" s="20" t="str">
        <f aca="false">IF($B45="","",IF(OR(AND($H45="C",N($I45)&gt;=1),N($G45)&gt;=INDEX(Profiles!$F$5:$F$8,MATCH($B45,Profiles!$A$5:$A$8,0)),N($I45)&gt;=INDEX(Profiles!$H$5:$H$8,MATCH($B45,Profiles!$A$5:$A$8,0)),N($J45)&gt;=INDEX(Profiles!$J$5:$J$8,MATCH($B45,Profiles!$A$5:$A$8,0))),"Red",IF(OR($H45="H",N($G45)&gt;=INDEX(Profiles!$E$5:$E$8,MATCH($B45,Profiles!$A$5:$A$8,0)),N($I45)&gt;=INDEX(Profiles!$G$5:$G$8,MATCH($B45,Profiles!$A$5:$A$8,0)),N($J45)&gt;=INDEX(Profiles!$I$5:$I$8,MATCH($B45,Profiles!$A$5:$A$8,0))),"Yellow","Green")))</f>
        <v/>
      </c>
      <c r="Q45" s="20" t="str">
        <f aca="false">IF($B45="","",IF($L45="",IF(OR($B45="Onboarding",$B45="Hypercare"),"Green","Yellow"),IF($L45&lt;=6,"Red",IF(OR($L45&lt;=8,N($M45)&gt;=INDEX(Profiles!$M$5:$M$8,MATCH($B45,Profiles!$A$5:$A$8,0))),"Yellow","Green"))))</f>
        <v/>
      </c>
      <c r="R45" s="21" t="str">
        <f aca="false">IF($B45="","",IF(COUNTIF(N45:Q45,"Red")&gt;0,"Red",IF(COUNTIF(N45:Q45,"Yellow")&gt;0,"Yellow","Green")))</f>
        <v/>
      </c>
      <c r="S45" s="22" t="str">
        <f aca="false">IF($B45="","",ROUND(INDEX(Profiles!$N$5:$N$8,MATCH($B45,Profiles!$A$5:$A$8,0))*IF(N45="Green",1,IF(N45="Yellow",0.5,0))+INDEX(Profiles!$O$5:$O$8,MATCH($B45,Profiles!$A$5:$A$8,0))*IF(O45="Green",1,IF(O45="Yellow",0.5,0))+INDEX(Profiles!$P$5:$P$8,MATCH($B45,Profiles!$A$5:$A$8,0))*IF(P45="Green",1,IF(P45="Yellow",0.5,0))+INDEX(Profiles!$Q$5:$Q$8,MATCH($B45,Profiles!$A$5:$A$8,0))*IF(Q45="Green",1,IF(Q45="Yellow",0.5,0)),0))</f>
        <v/>
      </c>
      <c r="T45" s="20" t="str">
        <f aca="false">IF($B45="","",IF(N45="Red","Adoption Workshop",IF(P45="Red","Success Initiative",IF(Q45="Red","Feedback Cycle",IF(O45="Red",IF($B45="Onboarding","Success Initiative","Business Review"),IF(AND($B45&lt;&gt;"Onboarding",N($F45)&gt;INDEX(Profiles!$D$5:$D$8,MATCH($B45,Profiles!$A$5:$A$8,0))),"Business Review",IF(N45="Yellow","Adoption Workshop",IF(P45="Yellow","Success Initiative",IF(Q45="Yellow","Feedback Cycle",IF(O45="Yellow",IF($B45="Onboarding","Success Initiative","Business Review"),"—"))))))))))</f>
        <v/>
      </c>
      <c r="U45" s="18"/>
    </row>
    <row r="46" customFormat="false" ht="15" hidden="false" customHeight="false" outlineLevel="0" collapsed="false">
      <c r="A46" s="18"/>
      <c r="B46" s="18"/>
      <c r="C46" s="18"/>
      <c r="D46" s="19"/>
      <c r="E46" s="19"/>
      <c r="F46" s="19"/>
      <c r="G46" s="19"/>
      <c r="H46" s="19"/>
      <c r="I46" s="19"/>
      <c r="J46" s="19"/>
      <c r="K46" s="19"/>
      <c r="L46" s="19"/>
      <c r="M46" s="19"/>
      <c r="N46" s="20" t="str">
        <f aca="false">IF($B46="","",IF($D46="",IF($B46="Onboarding","Green","Yellow"),IF($D46&lt;=INDEX(Profiles!$B$5:$B$8,MATCH($B46,Profiles!$A$5:$A$8,0)),"Green",IF($D46&lt;=INDEX(Profiles!$C$5:$C$8,MATCH($B46,Profiles!$A$5:$A$8,0)),"Yellow","Red"))))</f>
        <v/>
      </c>
      <c r="O46" s="20" t="str">
        <f aca="false">IF($B46="","",IF($B46="Onboarding",IF(N($K46)&gt;=INDEX(Profiles!$L$5:$L$8,MATCH($B46,Profiles!$A$5:$A$8,0)),"Red",IF(N($K46)&gt;=INDEX(Profiles!$K$5:$K$8,MATCH($B46,Profiles!$A$5:$A$8,0)),"Yellow","Green")),IF($E46="","Yellow",IF($E46=1,"Red",IF(OR($E46=2,N($F46)&gt;INDEX(Profiles!$D$5:$D$8,MATCH($B46,Profiles!$A$5:$A$8,0))),"Yellow","Green")))))</f>
        <v/>
      </c>
      <c r="P46" s="20" t="str">
        <f aca="false">IF($B46="","",IF(OR(AND($H46="C",N($I46)&gt;=1),N($G46)&gt;=INDEX(Profiles!$F$5:$F$8,MATCH($B46,Profiles!$A$5:$A$8,0)),N($I46)&gt;=INDEX(Profiles!$H$5:$H$8,MATCH($B46,Profiles!$A$5:$A$8,0)),N($J46)&gt;=INDEX(Profiles!$J$5:$J$8,MATCH($B46,Profiles!$A$5:$A$8,0))),"Red",IF(OR($H46="H",N($G46)&gt;=INDEX(Profiles!$E$5:$E$8,MATCH($B46,Profiles!$A$5:$A$8,0)),N($I46)&gt;=INDEX(Profiles!$G$5:$G$8,MATCH($B46,Profiles!$A$5:$A$8,0)),N($J46)&gt;=INDEX(Profiles!$I$5:$I$8,MATCH($B46,Profiles!$A$5:$A$8,0))),"Yellow","Green")))</f>
        <v/>
      </c>
      <c r="Q46" s="20" t="str">
        <f aca="false">IF($B46="","",IF($L46="",IF(OR($B46="Onboarding",$B46="Hypercare"),"Green","Yellow"),IF($L46&lt;=6,"Red",IF(OR($L46&lt;=8,N($M46)&gt;=INDEX(Profiles!$M$5:$M$8,MATCH($B46,Profiles!$A$5:$A$8,0))),"Yellow","Green"))))</f>
        <v/>
      </c>
      <c r="R46" s="21" t="str">
        <f aca="false">IF($B46="","",IF(COUNTIF(N46:Q46,"Red")&gt;0,"Red",IF(COUNTIF(N46:Q46,"Yellow")&gt;0,"Yellow","Green")))</f>
        <v/>
      </c>
      <c r="S46" s="22" t="str">
        <f aca="false">IF($B46="","",ROUND(INDEX(Profiles!$N$5:$N$8,MATCH($B46,Profiles!$A$5:$A$8,0))*IF(N46="Green",1,IF(N46="Yellow",0.5,0))+INDEX(Profiles!$O$5:$O$8,MATCH($B46,Profiles!$A$5:$A$8,0))*IF(O46="Green",1,IF(O46="Yellow",0.5,0))+INDEX(Profiles!$P$5:$P$8,MATCH($B46,Profiles!$A$5:$A$8,0))*IF(P46="Green",1,IF(P46="Yellow",0.5,0))+INDEX(Profiles!$Q$5:$Q$8,MATCH($B46,Profiles!$A$5:$A$8,0))*IF(Q46="Green",1,IF(Q46="Yellow",0.5,0)),0))</f>
        <v/>
      </c>
      <c r="T46" s="20" t="str">
        <f aca="false">IF($B46="","",IF(N46="Red","Adoption Workshop",IF(P46="Red","Success Initiative",IF(Q46="Red","Feedback Cycle",IF(O46="Red",IF($B46="Onboarding","Success Initiative","Business Review"),IF(AND($B46&lt;&gt;"Onboarding",N($F46)&gt;INDEX(Profiles!$D$5:$D$8,MATCH($B46,Profiles!$A$5:$A$8,0))),"Business Review",IF(N46="Yellow","Adoption Workshop",IF(P46="Yellow","Success Initiative",IF(Q46="Yellow","Feedback Cycle",IF(O46="Yellow",IF($B46="Onboarding","Success Initiative","Business Review"),"—"))))))))))</f>
        <v/>
      </c>
      <c r="U46" s="18"/>
    </row>
    <row r="47" customFormat="false" ht="15" hidden="false" customHeight="false" outlineLevel="0" collapsed="false">
      <c r="A47" s="18"/>
      <c r="B47" s="18"/>
      <c r="C47" s="18"/>
      <c r="D47" s="19"/>
      <c r="E47" s="19"/>
      <c r="F47" s="19"/>
      <c r="G47" s="19"/>
      <c r="H47" s="19"/>
      <c r="I47" s="19"/>
      <c r="J47" s="19"/>
      <c r="K47" s="19"/>
      <c r="L47" s="19"/>
      <c r="M47" s="19"/>
      <c r="N47" s="20" t="str">
        <f aca="false">IF($B47="","",IF($D47="",IF($B47="Onboarding","Green","Yellow"),IF($D47&lt;=INDEX(Profiles!$B$5:$B$8,MATCH($B47,Profiles!$A$5:$A$8,0)),"Green",IF($D47&lt;=INDEX(Profiles!$C$5:$C$8,MATCH($B47,Profiles!$A$5:$A$8,0)),"Yellow","Red"))))</f>
        <v/>
      </c>
      <c r="O47" s="20" t="str">
        <f aca="false">IF($B47="","",IF($B47="Onboarding",IF(N($K47)&gt;=INDEX(Profiles!$L$5:$L$8,MATCH($B47,Profiles!$A$5:$A$8,0)),"Red",IF(N($K47)&gt;=INDEX(Profiles!$K$5:$K$8,MATCH($B47,Profiles!$A$5:$A$8,0)),"Yellow","Green")),IF($E47="","Yellow",IF($E47=1,"Red",IF(OR($E47=2,N($F47)&gt;INDEX(Profiles!$D$5:$D$8,MATCH($B47,Profiles!$A$5:$A$8,0))),"Yellow","Green")))))</f>
        <v/>
      </c>
      <c r="P47" s="20" t="str">
        <f aca="false">IF($B47="","",IF(OR(AND($H47="C",N($I47)&gt;=1),N($G47)&gt;=INDEX(Profiles!$F$5:$F$8,MATCH($B47,Profiles!$A$5:$A$8,0)),N($I47)&gt;=INDEX(Profiles!$H$5:$H$8,MATCH($B47,Profiles!$A$5:$A$8,0)),N($J47)&gt;=INDEX(Profiles!$J$5:$J$8,MATCH($B47,Profiles!$A$5:$A$8,0))),"Red",IF(OR($H47="H",N($G47)&gt;=INDEX(Profiles!$E$5:$E$8,MATCH($B47,Profiles!$A$5:$A$8,0)),N($I47)&gt;=INDEX(Profiles!$G$5:$G$8,MATCH($B47,Profiles!$A$5:$A$8,0)),N($J47)&gt;=INDEX(Profiles!$I$5:$I$8,MATCH($B47,Profiles!$A$5:$A$8,0))),"Yellow","Green")))</f>
        <v/>
      </c>
      <c r="Q47" s="20" t="str">
        <f aca="false">IF($B47="","",IF($L47="",IF(OR($B47="Onboarding",$B47="Hypercare"),"Green","Yellow"),IF($L47&lt;=6,"Red",IF(OR($L47&lt;=8,N($M47)&gt;=INDEX(Profiles!$M$5:$M$8,MATCH($B47,Profiles!$A$5:$A$8,0))),"Yellow","Green"))))</f>
        <v/>
      </c>
      <c r="R47" s="21" t="str">
        <f aca="false">IF($B47="","",IF(COUNTIF(N47:Q47,"Red")&gt;0,"Red",IF(COUNTIF(N47:Q47,"Yellow")&gt;0,"Yellow","Green")))</f>
        <v/>
      </c>
      <c r="S47" s="22" t="str">
        <f aca="false">IF($B47="","",ROUND(INDEX(Profiles!$N$5:$N$8,MATCH($B47,Profiles!$A$5:$A$8,0))*IF(N47="Green",1,IF(N47="Yellow",0.5,0))+INDEX(Profiles!$O$5:$O$8,MATCH($B47,Profiles!$A$5:$A$8,0))*IF(O47="Green",1,IF(O47="Yellow",0.5,0))+INDEX(Profiles!$P$5:$P$8,MATCH($B47,Profiles!$A$5:$A$8,0))*IF(P47="Green",1,IF(P47="Yellow",0.5,0))+INDEX(Profiles!$Q$5:$Q$8,MATCH($B47,Profiles!$A$5:$A$8,0))*IF(Q47="Green",1,IF(Q47="Yellow",0.5,0)),0))</f>
        <v/>
      </c>
      <c r="T47" s="20" t="str">
        <f aca="false">IF($B47="","",IF(N47="Red","Adoption Workshop",IF(P47="Red","Success Initiative",IF(Q47="Red","Feedback Cycle",IF(O47="Red",IF($B47="Onboarding","Success Initiative","Business Review"),IF(AND($B47&lt;&gt;"Onboarding",N($F47)&gt;INDEX(Profiles!$D$5:$D$8,MATCH($B47,Profiles!$A$5:$A$8,0))),"Business Review",IF(N47="Yellow","Adoption Workshop",IF(P47="Yellow","Success Initiative",IF(Q47="Yellow","Feedback Cycle",IF(O47="Yellow",IF($B47="Onboarding","Success Initiative","Business Review"),"—"))))))))))</f>
        <v/>
      </c>
      <c r="U47" s="18"/>
    </row>
    <row r="48" customFormat="false" ht="15" hidden="false" customHeight="false" outlineLevel="0" collapsed="false">
      <c r="A48" s="18"/>
      <c r="B48" s="18"/>
      <c r="C48" s="18"/>
      <c r="D48" s="19"/>
      <c r="E48" s="19"/>
      <c r="F48" s="19"/>
      <c r="G48" s="19"/>
      <c r="H48" s="19"/>
      <c r="I48" s="19"/>
      <c r="J48" s="19"/>
      <c r="K48" s="19"/>
      <c r="L48" s="19"/>
      <c r="M48" s="19"/>
      <c r="N48" s="20" t="str">
        <f aca="false">IF($B48="","",IF($D48="",IF($B48="Onboarding","Green","Yellow"),IF($D48&lt;=INDEX(Profiles!$B$5:$B$8,MATCH($B48,Profiles!$A$5:$A$8,0)),"Green",IF($D48&lt;=INDEX(Profiles!$C$5:$C$8,MATCH($B48,Profiles!$A$5:$A$8,0)),"Yellow","Red"))))</f>
        <v/>
      </c>
      <c r="O48" s="20" t="str">
        <f aca="false">IF($B48="","",IF($B48="Onboarding",IF(N($K48)&gt;=INDEX(Profiles!$L$5:$L$8,MATCH($B48,Profiles!$A$5:$A$8,0)),"Red",IF(N($K48)&gt;=INDEX(Profiles!$K$5:$K$8,MATCH($B48,Profiles!$A$5:$A$8,0)),"Yellow","Green")),IF($E48="","Yellow",IF($E48=1,"Red",IF(OR($E48=2,N($F48)&gt;INDEX(Profiles!$D$5:$D$8,MATCH($B48,Profiles!$A$5:$A$8,0))),"Yellow","Green")))))</f>
        <v/>
      </c>
      <c r="P48" s="20" t="str">
        <f aca="false">IF($B48="","",IF(OR(AND($H48="C",N($I48)&gt;=1),N($G48)&gt;=INDEX(Profiles!$F$5:$F$8,MATCH($B48,Profiles!$A$5:$A$8,0)),N($I48)&gt;=INDEX(Profiles!$H$5:$H$8,MATCH($B48,Profiles!$A$5:$A$8,0)),N($J48)&gt;=INDEX(Profiles!$J$5:$J$8,MATCH($B48,Profiles!$A$5:$A$8,0))),"Red",IF(OR($H48="H",N($G48)&gt;=INDEX(Profiles!$E$5:$E$8,MATCH($B48,Profiles!$A$5:$A$8,0)),N($I48)&gt;=INDEX(Profiles!$G$5:$G$8,MATCH($B48,Profiles!$A$5:$A$8,0)),N($J48)&gt;=INDEX(Profiles!$I$5:$I$8,MATCH($B48,Profiles!$A$5:$A$8,0))),"Yellow","Green")))</f>
        <v/>
      </c>
      <c r="Q48" s="20" t="str">
        <f aca="false">IF($B48="","",IF($L48="",IF(OR($B48="Onboarding",$B48="Hypercare"),"Green","Yellow"),IF($L48&lt;=6,"Red",IF(OR($L48&lt;=8,N($M48)&gt;=INDEX(Profiles!$M$5:$M$8,MATCH($B48,Profiles!$A$5:$A$8,0))),"Yellow","Green"))))</f>
        <v/>
      </c>
      <c r="R48" s="21" t="str">
        <f aca="false">IF($B48="","",IF(COUNTIF(N48:Q48,"Red")&gt;0,"Red",IF(COUNTIF(N48:Q48,"Yellow")&gt;0,"Yellow","Green")))</f>
        <v/>
      </c>
      <c r="S48" s="22" t="str">
        <f aca="false">IF($B48="","",ROUND(INDEX(Profiles!$N$5:$N$8,MATCH($B48,Profiles!$A$5:$A$8,0))*IF(N48="Green",1,IF(N48="Yellow",0.5,0))+INDEX(Profiles!$O$5:$O$8,MATCH($B48,Profiles!$A$5:$A$8,0))*IF(O48="Green",1,IF(O48="Yellow",0.5,0))+INDEX(Profiles!$P$5:$P$8,MATCH($B48,Profiles!$A$5:$A$8,0))*IF(P48="Green",1,IF(P48="Yellow",0.5,0))+INDEX(Profiles!$Q$5:$Q$8,MATCH($B48,Profiles!$A$5:$A$8,0))*IF(Q48="Green",1,IF(Q48="Yellow",0.5,0)),0))</f>
        <v/>
      </c>
      <c r="T48" s="20" t="str">
        <f aca="false">IF($B48="","",IF(N48="Red","Adoption Workshop",IF(P48="Red","Success Initiative",IF(Q48="Red","Feedback Cycle",IF(O48="Red",IF($B48="Onboarding","Success Initiative","Business Review"),IF(AND($B48&lt;&gt;"Onboarding",N($F48)&gt;INDEX(Profiles!$D$5:$D$8,MATCH($B48,Profiles!$A$5:$A$8,0))),"Business Review",IF(N48="Yellow","Adoption Workshop",IF(P48="Yellow","Success Initiative",IF(Q48="Yellow","Feedback Cycle",IF(O48="Yellow",IF($B48="Onboarding","Success Initiative","Business Review"),"—"))))))))))</f>
        <v/>
      </c>
      <c r="U48" s="18"/>
    </row>
    <row r="49" customFormat="false" ht="15" hidden="false" customHeight="false" outlineLevel="0" collapsed="false">
      <c r="A49" s="18"/>
      <c r="B49" s="18"/>
      <c r="C49" s="18"/>
      <c r="D49" s="19"/>
      <c r="E49" s="19"/>
      <c r="F49" s="19"/>
      <c r="G49" s="19"/>
      <c r="H49" s="19"/>
      <c r="I49" s="19"/>
      <c r="J49" s="19"/>
      <c r="K49" s="19"/>
      <c r="L49" s="19"/>
      <c r="M49" s="19"/>
      <c r="N49" s="20" t="str">
        <f aca="false">IF($B49="","",IF($D49="",IF($B49="Onboarding","Green","Yellow"),IF($D49&lt;=INDEX(Profiles!$B$5:$B$8,MATCH($B49,Profiles!$A$5:$A$8,0)),"Green",IF($D49&lt;=INDEX(Profiles!$C$5:$C$8,MATCH($B49,Profiles!$A$5:$A$8,0)),"Yellow","Red"))))</f>
        <v/>
      </c>
      <c r="O49" s="20" t="str">
        <f aca="false">IF($B49="","",IF($B49="Onboarding",IF(N($K49)&gt;=INDEX(Profiles!$L$5:$L$8,MATCH($B49,Profiles!$A$5:$A$8,0)),"Red",IF(N($K49)&gt;=INDEX(Profiles!$K$5:$K$8,MATCH($B49,Profiles!$A$5:$A$8,0)),"Yellow","Green")),IF($E49="","Yellow",IF($E49=1,"Red",IF(OR($E49=2,N($F49)&gt;INDEX(Profiles!$D$5:$D$8,MATCH($B49,Profiles!$A$5:$A$8,0))),"Yellow","Green")))))</f>
        <v/>
      </c>
      <c r="P49" s="20" t="str">
        <f aca="false">IF($B49="","",IF(OR(AND($H49="C",N($I49)&gt;=1),N($G49)&gt;=INDEX(Profiles!$F$5:$F$8,MATCH($B49,Profiles!$A$5:$A$8,0)),N($I49)&gt;=INDEX(Profiles!$H$5:$H$8,MATCH($B49,Profiles!$A$5:$A$8,0)),N($J49)&gt;=INDEX(Profiles!$J$5:$J$8,MATCH($B49,Profiles!$A$5:$A$8,0))),"Red",IF(OR($H49="H",N($G49)&gt;=INDEX(Profiles!$E$5:$E$8,MATCH($B49,Profiles!$A$5:$A$8,0)),N($I49)&gt;=INDEX(Profiles!$G$5:$G$8,MATCH($B49,Profiles!$A$5:$A$8,0)),N($J49)&gt;=INDEX(Profiles!$I$5:$I$8,MATCH($B49,Profiles!$A$5:$A$8,0))),"Yellow","Green")))</f>
        <v/>
      </c>
      <c r="Q49" s="20" t="str">
        <f aca="false">IF($B49="","",IF($L49="",IF(OR($B49="Onboarding",$B49="Hypercare"),"Green","Yellow"),IF($L49&lt;=6,"Red",IF(OR($L49&lt;=8,N($M49)&gt;=INDEX(Profiles!$M$5:$M$8,MATCH($B49,Profiles!$A$5:$A$8,0))),"Yellow","Green"))))</f>
        <v/>
      </c>
      <c r="R49" s="21" t="str">
        <f aca="false">IF($B49="","",IF(COUNTIF(N49:Q49,"Red")&gt;0,"Red",IF(COUNTIF(N49:Q49,"Yellow")&gt;0,"Yellow","Green")))</f>
        <v/>
      </c>
      <c r="S49" s="22" t="str">
        <f aca="false">IF($B49="","",ROUND(INDEX(Profiles!$N$5:$N$8,MATCH($B49,Profiles!$A$5:$A$8,0))*IF(N49="Green",1,IF(N49="Yellow",0.5,0))+INDEX(Profiles!$O$5:$O$8,MATCH($B49,Profiles!$A$5:$A$8,0))*IF(O49="Green",1,IF(O49="Yellow",0.5,0))+INDEX(Profiles!$P$5:$P$8,MATCH($B49,Profiles!$A$5:$A$8,0))*IF(P49="Green",1,IF(P49="Yellow",0.5,0))+INDEX(Profiles!$Q$5:$Q$8,MATCH($B49,Profiles!$A$5:$A$8,0))*IF(Q49="Green",1,IF(Q49="Yellow",0.5,0)),0))</f>
        <v/>
      </c>
      <c r="T49" s="20" t="str">
        <f aca="false">IF($B49="","",IF(N49="Red","Adoption Workshop",IF(P49="Red","Success Initiative",IF(Q49="Red","Feedback Cycle",IF(O49="Red",IF($B49="Onboarding","Success Initiative","Business Review"),IF(AND($B49&lt;&gt;"Onboarding",N($F49)&gt;INDEX(Profiles!$D$5:$D$8,MATCH($B49,Profiles!$A$5:$A$8,0))),"Business Review",IF(N49="Yellow","Adoption Workshop",IF(P49="Yellow","Success Initiative",IF(Q49="Yellow","Feedback Cycle",IF(O49="Yellow",IF($B49="Onboarding","Success Initiative","Business Review"),"—"))))))))))</f>
        <v/>
      </c>
      <c r="U49" s="18"/>
    </row>
    <row r="50" customFormat="false" ht="15" hidden="false" customHeight="false" outlineLevel="0" collapsed="false">
      <c r="A50" s="18"/>
      <c r="B50" s="18"/>
      <c r="C50" s="18"/>
      <c r="D50" s="19"/>
      <c r="E50" s="19"/>
      <c r="F50" s="19"/>
      <c r="G50" s="19"/>
      <c r="H50" s="19"/>
      <c r="I50" s="19"/>
      <c r="J50" s="19"/>
      <c r="K50" s="19"/>
      <c r="L50" s="19"/>
      <c r="M50" s="19"/>
      <c r="N50" s="20" t="str">
        <f aca="false">IF($B50="","",IF($D50="",IF($B50="Onboarding","Green","Yellow"),IF($D50&lt;=INDEX(Profiles!$B$5:$B$8,MATCH($B50,Profiles!$A$5:$A$8,0)),"Green",IF($D50&lt;=INDEX(Profiles!$C$5:$C$8,MATCH($B50,Profiles!$A$5:$A$8,0)),"Yellow","Red"))))</f>
        <v/>
      </c>
      <c r="O50" s="20" t="str">
        <f aca="false">IF($B50="","",IF($B50="Onboarding",IF(N($K50)&gt;=INDEX(Profiles!$L$5:$L$8,MATCH($B50,Profiles!$A$5:$A$8,0)),"Red",IF(N($K50)&gt;=INDEX(Profiles!$K$5:$K$8,MATCH($B50,Profiles!$A$5:$A$8,0)),"Yellow","Green")),IF($E50="","Yellow",IF($E50=1,"Red",IF(OR($E50=2,N($F50)&gt;INDEX(Profiles!$D$5:$D$8,MATCH($B50,Profiles!$A$5:$A$8,0))),"Yellow","Green")))))</f>
        <v/>
      </c>
      <c r="P50" s="20" t="str">
        <f aca="false">IF($B50="","",IF(OR(AND($H50="C",N($I50)&gt;=1),N($G50)&gt;=INDEX(Profiles!$F$5:$F$8,MATCH($B50,Profiles!$A$5:$A$8,0)),N($I50)&gt;=INDEX(Profiles!$H$5:$H$8,MATCH($B50,Profiles!$A$5:$A$8,0)),N($J50)&gt;=INDEX(Profiles!$J$5:$J$8,MATCH($B50,Profiles!$A$5:$A$8,0))),"Red",IF(OR($H50="H",N($G50)&gt;=INDEX(Profiles!$E$5:$E$8,MATCH($B50,Profiles!$A$5:$A$8,0)),N($I50)&gt;=INDEX(Profiles!$G$5:$G$8,MATCH($B50,Profiles!$A$5:$A$8,0)),N($J50)&gt;=INDEX(Profiles!$I$5:$I$8,MATCH($B50,Profiles!$A$5:$A$8,0))),"Yellow","Green")))</f>
        <v/>
      </c>
      <c r="Q50" s="20" t="str">
        <f aca="false">IF($B50="","",IF($L50="",IF(OR($B50="Onboarding",$B50="Hypercare"),"Green","Yellow"),IF($L50&lt;=6,"Red",IF(OR($L50&lt;=8,N($M50)&gt;=INDEX(Profiles!$M$5:$M$8,MATCH($B50,Profiles!$A$5:$A$8,0))),"Yellow","Green"))))</f>
        <v/>
      </c>
      <c r="R50" s="21" t="str">
        <f aca="false">IF($B50="","",IF(COUNTIF(N50:Q50,"Red")&gt;0,"Red",IF(COUNTIF(N50:Q50,"Yellow")&gt;0,"Yellow","Green")))</f>
        <v/>
      </c>
      <c r="S50" s="22" t="str">
        <f aca="false">IF($B50="","",ROUND(INDEX(Profiles!$N$5:$N$8,MATCH($B50,Profiles!$A$5:$A$8,0))*IF(N50="Green",1,IF(N50="Yellow",0.5,0))+INDEX(Profiles!$O$5:$O$8,MATCH($B50,Profiles!$A$5:$A$8,0))*IF(O50="Green",1,IF(O50="Yellow",0.5,0))+INDEX(Profiles!$P$5:$P$8,MATCH($B50,Profiles!$A$5:$A$8,0))*IF(P50="Green",1,IF(P50="Yellow",0.5,0))+INDEX(Profiles!$Q$5:$Q$8,MATCH($B50,Profiles!$A$5:$A$8,0))*IF(Q50="Green",1,IF(Q50="Yellow",0.5,0)),0))</f>
        <v/>
      </c>
      <c r="T50" s="20" t="str">
        <f aca="false">IF($B50="","",IF(N50="Red","Adoption Workshop",IF(P50="Red","Success Initiative",IF(Q50="Red","Feedback Cycle",IF(O50="Red",IF($B50="Onboarding","Success Initiative","Business Review"),IF(AND($B50&lt;&gt;"Onboarding",N($F50)&gt;INDEX(Profiles!$D$5:$D$8,MATCH($B50,Profiles!$A$5:$A$8,0))),"Business Review",IF(N50="Yellow","Adoption Workshop",IF(P50="Yellow","Success Initiative",IF(Q50="Yellow","Feedback Cycle",IF(O50="Yellow",IF($B50="Onboarding","Success Initiative","Business Review"),"—"))))))))))</f>
        <v/>
      </c>
      <c r="U50" s="18"/>
    </row>
    <row r="51" customFormat="false" ht="15" hidden="false" customHeight="false" outlineLevel="0" collapsed="false">
      <c r="A51" s="18"/>
      <c r="B51" s="18"/>
      <c r="C51" s="18"/>
      <c r="D51" s="19"/>
      <c r="E51" s="19"/>
      <c r="F51" s="19"/>
      <c r="G51" s="19"/>
      <c r="H51" s="19"/>
      <c r="I51" s="19"/>
      <c r="J51" s="19"/>
      <c r="K51" s="19"/>
      <c r="L51" s="19"/>
      <c r="M51" s="19"/>
      <c r="N51" s="20" t="str">
        <f aca="false">IF($B51="","",IF($D51="",IF($B51="Onboarding","Green","Yellow"),IF($D51&lt;=INDEX(Profiles!$B$5:$B$8,MATCH($B51,Profiles!$A$5:$A$8,0)),"Green",IF($D51&lt;=INDEX(Profiles!$C$5:$C$8,MATCH($B51,Profiles!$A$5:$A$8,0)),"Yellow","Red"))))</f>
        <v/>
      </c>
      <c r="O51" s="20" t="str">
        <f aca="false">IF($B51="","",IF($B51="Onboarding",IF(N($K51)&gt;=INDEX(Profiles!$L$5:$L$8,MATCH($B51,Profiles!$A$5:$A$8,0)),"Red",IF(N($K51)&gt;=INDEX(Profiles!$K$5:$K$8,MATCH($B51,Profiles!$A$5:$A$8,0)),"Yellow","Green")),IF($E51="","Yellow",IF($E51=1,"Red",IF(OR($E51=2,N($F51)&gt;INDEX(Profiles!$D$5:$D$8,MATCH($B51,Profiles!$A$5:$A$8,0))),"Yellow","Green")))))</f>
        <v/>
      </c>
      <c r="P51" s="20" t="str">
        <f aca="false">IF($B51="","",IF(OR(AND($H51="C",N($I51)&gt;=1),N($G51)&gt;=INDEX(Profiles!$F$5:$F$8,MATCH($B51,Profiles!$A$5:$A$8,0)),N($I51)&gt;=INDEX(Profiles!$H$5:$H$8,MATCH($B51,Profiles!$A$5:$A$8,0)),N($J51)&gt;=INDEX(Profiles!$J$5:$J$8,MATCH($B51,Profiles!$A$5:$A$8,0))),"Red",IF(OR($H51="H",N($G51)&gt;=INDEX(Profiles!$E$5:$E$8,MATCH($B51,Profiles!$A$5:$A$8,0)),N($I51)&gt;=INDEX(Profiles!$G$5:$G$8,MATCH($B51,Profiles!$A$5:$A$8,0)),N($J51)&gt;=INDEX(Profiles!$I$5:$I$8,MATCH($B51,Profiles!$A$5:$A$8,0))),"Yellow","Green")))</f>
        <v/>
      </c>
      <c r="Q51" s="20" t="str">
        <f aca="false">IF($B51="","",IF($L51="",IF(OR($B51="Onboarding",$B51="Hypercare"),"Green","Yellow"),IF($L51&lt;=6,"Red",IF(OR($L51&lt;=8,N($M51)&gt;=INDEX(Profiles!$M$5:$M$8,MATCH($B51,Profiles!$A$5:$A$8,0))),"Yellow","Green"))))</f>
        <v/>
      </c>
      <c r="R51" s="21" t="str">
        <f aca="false">IF($B51="","",IF(COUNTIF(N51:Q51,"Red")&gt;0,"Red",IF(COUNTIF(N51:Q51,"Yellow")&gt;0,"Yellow","Green")))</f>
        <v/>
      </c>
      <c r="S51" s="22" t="str">
        <f aca="false">IF($B51="","",ROUND(INDEX(Profiles!$N$5:$N$8,MATCH($B51,Profiles!$A$5:$A$8,0))*IF(N51="Green",1,IF(N51="Yellow",0.5,0))+INDEX(Profiles!$O$5:$O$8,MATCH($B51,Profiles!$A$5:$A$8,0))*IF(O51="Green",1,IF(O51="Yellow",0.5,0))+INDEX(Profiles!$P$5:$P$8,MATCH($B51,Profiles!$A$5:$A$8,0))*IF(P51="Green",1,IF(P51="Yellow",0.5,0))+INDEX(Profiles!$Q$5:$Q$8,MATCH($B51,Profiles!$A$5:$A$8,0))*IF(Q51="Green",1,IF(Q51="Yellow",0.5,0)),0))</f>
        <v/>
      </c>
      <c r="T51" s="20" t="str">
        <f aca="false">IF($B51="","",IF(N51="Red","Adoption Workshop",IF(P51="Red","Success Initiative",IF(Q51="Red","Feedback Cycle",IF(O51="Red",IF($B51="Onboarding","Success Initiative","Business Review"),IF(AND($B51&lt;&gt;"Onboarding",N($F51)&gt;INDEX(Profiles!$D$5:$D$8,MATCH($B51,Profiles!$A$5:$A$8,0))),"Business Review",IF(N51="Yellow","Adoption Workshop",IF(P51="Yellow","Success Initiative",IF(Q51="Yellow","Feedback Cycle",IF(O51="Yellow",IF($B51="Onboarding","Success Initiative","Business Review"),"—"))))))))))</f>
        <v/>
      </c>
      <c r="U51" s="18"/>
    </row>
    <row r="52" customFormat="false" ht="15" hidden="false" customHeight="false" outlineLevel="0" collapsed="false">
      <c r="A52" s="18"/>
      <c r="B52" s="18"/>
      <c r="C52" s="18"/>
      <c r="D52" s="19"/>
      <c r="E52" s="19"/>
      <c r="F52" s="19"/>
      <c r="G52" s="19"/>
      <c r="H52" s="19"/>
      <c r="I52" s="19"/>
      <c r="J52" s="19"/>
      <c r="K52" s="19"/>
      <c r="L52" s="19"/>
      <c r="M52" s="19"/>
      <c r="N52" s="20" t="str">
        <f aca="false">IF($B52="","",IF($D52="",IF($B52="Onboarding","Green","Yellow"),IF($D52&lt;=INDEX(Profiles!$B$5:$B$8,MATCH($B52,Profiles!$A$5:$A$8,0)),"Green",IF($D52&lt;=INDEX(Profiles!$C$5:$C$8,MATCH($B52,Profiles!$A$5:$A$8,0)),"Yellow","Red"))))</f>
        <v/>
      </c>
      <c r="O52" s="20" t="str">
        <f aca="false">IF($B52="","",IF($B52="Onboarding",IF(N($K52)&gt;=INDEX(Profiles!$L$5:$L$8,MATCH($B52,Profiles!$A$5:$A$8,0)),"Red",IF(N($K52)&gt;=INDEX(Profiles!$K$5:$K$8,MATCH($B52,Profiles!$A$5:$A$8,0)),"Yellow","Green")),IF($E52="","Yellow",IF($E52=1,"Red",IF(OR($E52=2,N($F52)&gt;INDEX(Profiles!$D$5:$D$8,MATCH($B52,Profiles!$A$5:$A$8,0))),"Yellow","Green")))))</f>
        <v/>
      </c>
      <c r="P52" s="20" t="str">
        <f aca="false">IF($B52="","",IF(OR(AND($H52="C",N($I52)&gt;=1),N($G52)&gt;=INDEX(Profiles!$F$5:$F$8,MATCH($B52,Profiles!$A$5:$A$8,0)),N($I52)&gt;=INDEX(Profiles!$H$5:$H$8,MATCH($B52,Profiles!$A$5:$A$8,0)),N($J52)&gt;=INDEX(Profiles!$J$5:$J$8,MATCH($B52,Profiles!$A$5:$A$8,0))),"Red",IF(OR($H52="H",N($G52)&gt;=INDEX(Profiles!$E$5:$E$8,MATCH($B52,Profiles!$A$5:$A$8,0)),N($I52)&gt;=INDEX(Profiles!$G$5:$G$8,MATCH($B52,Profiles!$A$5:$A$8,0)),N($J52)&gt;=INDEX(Profiles!$I$5:$I$8,MATCH($B52,Profiles!$A$5:$A$8,0))),"Yellow","Green")))</f>
        <v/>
      </c>
      <c r="Q52" s="20" t="str">
        <f aca="false">IF($B52="","",IF($L52="",IF(OR($B52="Onboarding",$B52="Hypercare"),"Green","Yellow"),IF($L52&lt;=6,"Red",IF(OR($L52&lt;=8,N($M52)&gt;=INDEX(Profiles!$M$5:$M$8,MATCH($B52,Profiles!$A$5:$A$8,0))),"Yellow","Green"))))</f>
        <v/>
      </c>
      <c r="R52" s="21" t="str">
        <f aca="false">IF($B52="","",IF(COUNTIF(N52:Q52,"Red")&gt;0,"Red",IF(COUNTIF(N52:Q52,"Yellow")&gt;0,"Yellow","Green")))</f>
        <v/>
      </c>
      <c r="S52" s="22" t="str">
        <f aca="false">IF($B52="","",ROUND(INDEX(Profiles!$N$5:$N$8,MATCH($B52,Profiles!$A$5:$A$8,0))*IF(N52="Green",1,IF(N52="Yellow",0.5,0))+INDEX(Profiles!$O$5:$O$8,MATCH($B52,Profiles!$A$5:$A$8,0))*IF(O52="Green",1,IF(O52="Yellow",0.5,0))+INDEX(Profiles!$P$5:$P$8,MATCH($B52,Profiles!$A$5:$A$8,0))*IF(P52="Green",1,IF(P52="Yellow",0.5,0))+INDEX(Profiles!$Q$5:$Q$8,MATCH($B52,Profiles!$A$5:$A$8,0))*IF(Q52="Green",1,IF(Q52="Yellow",0.5,0)),0))</f>
        <v/>
      </c>
      <c r="T52" s="20" t="str">
        <f aca="false">IF($B52="","",IF(N52="Red","Adoption Workshop",IF(P52="Red","Success Initiative",IF(Q52="Red","Feedback Cycle",IF(O52="Red",IF($B52="Onboarding","Success Initiative","Business Review"),IF(AND($B52&lt;&gt;"Onboarding",N($F52)&gt;INDEX(Profiles!$D$5:$D$8,MATCH($B52,Profiles!$A$5:$A$8,0))),"Business Review",IF(N52="Yellow","Adoption Workshop",IF(P52="Yellow","Success Initiative",IF(Q52="Yellow","Feedback Cycle",IF(O52="Yellow",IF($B52="Onboarding","Success Initiative","Business Review"),"—"))))))))))</f>
        <v/>
      </c>
      <c r="U52" s="18"/>
    </row>
    <row r="53" customFormat="false" ht="15" hidden="false" customHeight="false" outlineLevel="0" collapsed="false">
      <c r="A53" s="18"/>
      <c r="B53" s="18"/>
      <c r="C53" s="18"/>
      <c r="D53" s="19"/>
      <c r="E53" s="19"/>
      <c r="F53" s="19"/>
      <c r="G53" s="19"/>
      <c r="H53" s="19"/>
      <c r="I53" s="19"/>
      <c r="J53" s="19"/>
      <c r="K53" s="19"/>
      <c r="L53" s="19"/>
      <c r="M53" s="19"/>
      <c r="N53" s="20" t="str">
        <f aca="false">IF($B53="","",IF($D53="",IF($B53="Onboarding","Green","Yellow"),IF($D53&lt;=INDEX(Profiles!$B$5:$B$8,MATCH($B53,Profiles!$A$5:$A$8,0)),"Green",IF($D53&lt;=INDEX(Profiles!$C$5:$C$8,MATCH($B53,Profiles!$A$5:$A$8,0)),"Yellow","Red"))))</f>
        <v/>
      </c>
      <c r="O53" s="20" t="str">
        <f aca="false">IF($B53="","",IF($B53="Onboarding",IF(N($K53)&gt;=INDEX(Profiles!$L$5:$L$8,MATCH($B53,Profiles!$A$5:$A$8,0)),"Red",IF(N($K53)&gt;=INDEX(Profiles!$K$5:$K$8,MATCH($B53,Profiles!$A$5:$A$8,0)),"Yellow","Green")),IF($E53="","Yellow",IF($E53=1,"Red",IF(OR($E53=2,N($F53)&gt;INDEX(Profiles!$D$5:$D$8,MATCH($B53,Profiles!$A$5:$A$8,0))),"Yellow","Green")))))</f>
        <v/>
      </c>
      <c r="P53" s="20" t="str">
        <f aca="false">IF($B53="","",IF(OR(AND($H53="C",N($I53)&gt;=1),N($G53)&gt;=INDEX(Profiles!$F$5:$F$8,MATCH($B53,Profiles!$A$5:$A$8,0)),N($I53)&gt;=INDEX(Profiles!$H$5:$H$8,MATCH($B53,Profiles!$A$5:$A$8,0)),N($J53)&gt;=INDEX(Profiles!$J$5:$J$8,MATCH($B53,Profiles!$A$5:$A$8,0))),"Red",IF(OR($H53="H",N($G53)&gt;=INDEX(Profiles!$E$5:$E$8,MATCH($B53,Profiles!$A$5:$A$8,0)),N($I53)&gt;=INDEX(Profiles!$G$5:$G$8,MATCH($B53,Profiles!$A$5:$A$8,0)),N($J53)&gt;=INDEX(Profiles!$I$5:$I$8,MATCH($B53,Profiles!$A$5:$A$8,0))),"Yellow","Green")))</f>
        <v/>
      </c>
      <c r="Q53" s="20" t="str">
        <f aca="false">IF($B53="","",IF($L53="",IF(OR($B53="Onboarding",$B53="Hypercare"),"Green","Yellow"),IF($L53&lt;=6,"Red",IF(OR($L53&lt;=8,N($M53)&gt;=INDEX(Profiles!$M$5:$M$8,MATCH($B53,Profiles!$A$5:$A$8,0))),"Yellow","Green"))))</f>
        <v/>
      </c>
      <c r="R53" s="21" t="str">
        <f aca="false">IF($B53="","",IF(COUNTIF(N53:Q53,"Red")&gt;0,"Red",IF(COUNTIF(N53:Q53,"Yellow")&gt;0,"Yellow","Green")))</f>
        <v/>
      </c>
      <c r="S53" s="22" t="str">
        <f aca="false">IF($B53="","",ROUND(INDEX(Profiles!$N$5:$N$8,MATCH($B53,Profiles!$A$5:$A$8,0))*IF(N53="Green",1,IF(N53="Yellow",0.5,0))+INDEX(Profiles!$O$5:$O$8,MATCH($B53,Profiles!$A$5:$A$8,0))*IF(O53="Green",1,IF(O53="Yellow",0.5,0))+INDEX(Profiles!$P$5:$P$8,MATCH($B53,Profiles!$A$5:$A$8,0))*IF(P53="Green",1,IF(P53="Yellow",0.5,0))+INDEX(Profiles!$Q$5:$Q$8,MATCH($B53,Profiles!$A$5:$A$8,0))*IF(Q53="Green",1,IF(Q53="Yellow",0.5,0)),0))</f>
        <v/>
      </c>
      <c r="T53" s="20" t="str">
        <f aca="false">IF($B53="","",IF(N53="Red","Adoption Workshop",IF(P53="Red","Success Initiative",IF(Q53="Red","Feedback Cycle",IF(O53="Red",IF($B53="Onboarding","Success Initiative","Business Review"),IF(AND($B53&lt;&gt;"Onboarding",N($F53)&gt;INDEX(Profiles!$D$5:$D$8,MATCH($B53,Profiles!$A$5:$A$8,0))),"Business Review",IF(N53="Yellow","Adoption Workshop",IF(P53="Yellow","Success Initiative",IF(Q53="Yellow","Feedback Cycle",IF(O53="Yellow",IF($B53="Onboarding","Success Initiative","Business Review"),"—"))))))))))</f>
        <v/>
      </c>
      <c r="U53" s="18"/>
    </row>
    <row r="54" customFormat="false" ht="15" hidden="false" customHeight="false" outlineLevel="0" collapsed="false">
      <c r="A54" s="18"/>
      <c r="B54" s="18"/>
      <c r="C54" s="18"/>
      <c r="D54" s="19"/>
      <c r="E54" s="19"/>
      <c r="F54" s="19"/>
      <c r="G54" s="19"/>
      <c r="H54" s="19"/>
      <c r="I54" s="19"/>
      <c r="J54" s="19"/>
      <c r="K54" s="19"/>
      <c r="L54" s="19"/>
      <c r="M54" s="19"/>
      <c r="N54" s="20" t="str">
        <f aca="false">IF($B54="","",IF($D54="",IF($B54="Onboarding","Green","Yellow"),IF($D54&lt;=INDEX(Profiles!$B$5:$B$8,MATCH($B54,Profiles!$A$5:$A$8,0)),"Green",IF($D54&lt;=INDEX(Profiles!$C$5:$C$8,MATCH($B54,Profiles!$A$5:$A$8,0)),"Yellow","Red"))))</f>
        <v/>
      </c>
      <c r="O54" s="20" t="str">
        <f aca="false">IF($B54="","",IF($B54="Onboarding",IF(N($K54)&gt;=INDEX(Profiles!$L$5:$L$8,MATCH($B54,Profiles!$A$5:$A$8,0)),"Red",IF(N($K54)&gt;=INDEX(Profiles!$K$5:$K$8,MATCH($B54,Profiles!$A$5:$A$8,0)),"Yellow","Green")),IF($E54="","Yellow",IF($E54=1,"Red",IF(OR($E54=2,N($F54)&gt;INDEX(Profiles!$D$5:$D$8,MATCH($B54,Profiles!$A$5:$A$8,0))),"Yellow","Green")))))</f>
        <v/>
      </c>
      <c r="P54" s="20" t="str">
        <f aca="false">IF($B54="","",IF(OR(AND($H54="C",N($I54)&gt;=1),N($G54)&gt;=INDEX(Profiles!$F$5:$F$8,MATCH($B54,Profiles!$A$5:$A$8,0)),N($I54)&gt;=INDEX(Profiles!$H$5:$H$8,MATCH($B54,Profiles!$A$5:$A$8,0)),N($J54)&gt;=INDEX(Profiles!$J$5:$J$8,MATCH($B54,Profiles!$A$5:$A$8,0))),"Red",IF(OR($H54="H",N($G54)&gt;=INDEX(Profiles!$E$5:$E$8,MATCH($B54,Profiles!$A$5:$A$8,0)),N($I54)&gt;=INDEX(Profiles!$G$5:$G$8,MATCH($B54,Profiles!$A$5:$A$8,0)),N($J54)&gt;=INDEX(Profiles!$I$5:$I$8,MATCH($B54,Profiles!$A$5:$A$8,0))),"Yellow","Green")))</f>
        <v/>
      </c>
      <c r="Q54" s="20" t="str">
        <f aca="false">IF($B54="","",IF($L54="",IF(OR($B54="Onboarding",$B54="Hypercare"),"Green","Yellow"),IF($L54&lt;=6,"Red",IF(OR($L54&lt;=8,N($M54)&gt;=INDEX(Profiles!$M$5:$M$8,MATCH($B54,Profiles!$A$5:$A$8,0))),"Yellow","Green"))))</f>
        <v/>
      </c>
      <c r="R54" s="21" t="str">
        <f aca="false">IF($B54="","",IF(COUNTIF(N54:Q54,"Red")&gt;0,"Red",IF(COUNTIF(N54:Q54,"Yellow")&gt;0,"Yellow","Green")))</f>
        <v/>
      </c>
      <c r="S54" s="22" t="str">
        <f aca="false">IF($B54="","",ROUND(INDEX(Profiles!$N$5:$N$8,MATCH($B54,Profiles!$A$5:$A$8,0))*IF(N54="Green",1,IF(N54="Yellow",0.5,0))+INDEX(Profiles!$O$5:$O$8,MATCH($B54,Profiles!$A$5:$A$8,0))*IF(O54="Green",1,IF(O54="Yellow",0.5,0))+INDEX(Profiles!$P$5:$P$8,MATCH($B54,Profiles!$A$5:$A$8,0))*IF(P54="Green",1,IF(P54="Yellow",0.5,0))+INDEX(Profiles!$Q$5:$Q$8,MATCH($B54,Profiles!$A$5:$A$8,0))*IF(Q54="Green",1,IF(Q54="Yellow",0.5,0)),0))</f>
        <v/>
      </c>
      <c r="T54" s="20" t="str">
        <f aca="false">IF($B54="","",IF(N54="Red","Adoption Workshop",IF(P54="Red","Success Initiative",IF(Q54="Red","Feedback Cycle",IF(O54="Red",IF($B54="Onboarding","Success Initiative","Business Review"),IF(AND($B54&lt;&gt;"Onboarding",N($F54)&gt;INDEX(Profiles!$D$5:$D$8,MATCH($B54,Profiles!$A$5:$A$8,0))),"Business Review",IF(N54="Yellow","Adoption Workshop",IF(P54="Yellow","Success Initiative",IF(Q54="Yellow","Feedback Cycle",IF(O54="Yellow",IF($B54="Onboarding","Success Initiative","Business Review"),"—"))))))))))</f>
        <v/>
      </c>
      <c r="U54" s="18"/>
    </row>
    <row r="55" customFormat="false" ht="15" hidden="false" customHeight="false" outlineLevel="0" collapsed="false">
      <c r="A55" s="18"/>
      <c r="B55" s="18"/>
      <c r="C55" s="18"/>
      <c r="D55" s="19"/>
      <c r="E55" s="19"/>
      <c r="F55" s="19"/>
      <c r="G55" s="19"/>
      <c r="H55" s="19"/>
      <c r="I55" s="19"/>
      <c r="J55" s="19"/>
      <c r="K55" s="19"/>
      <c r="L55" s="19"/>
      <c r="M55" s="19"/>
      <c r="N55" s="20" t="str">
        <f aca="false">IF($B55="","",IF($D55="",IF($B55="Onboarding","Green","Yellow"),IF($D55&lt;=INDEX(Profiles!$B$5:$B$8,MATCH($B55,Profiles!$A$5:$A$8,0)),"Green",IF($D55&lt;=INDEX(Profiles!$C$5:$C$8,MATCH($B55,Profiles!$A$5:$A$8,0)),"Yellow","Red"))))</f>
        <v/>
      </c>
      <c r="O55" s="20" t="str">
        <f aca="false">IF($B55="","",IF($B55="Onboarding",IF(N($K55)&gt;=INDEX(Profiles!$L$5:$L$8,MATCH($B55,Profiles!$A$5:$A$8,0)),"Red",IF(N($K55)&gt;=INDEX(Profiles!$K$5:$K$8,MATCH($B55,Profiles!$A$5:$A$8,0)),"Yellow","Green")),IF($E55="","Yellow",IF($E55=1,"Red",IF(OR($E55=2,N($F55)&gt;INDEX(Profiles!$D$5:$D$8,MATCH($B55,Profiles!$A$5:$A$8,0))),"Yellow","Green")))))</f>
        <v/>
      </c>
      <c r="P55" s="20" t="str">
        <f aca="false">IF($B55="","",IF(OR(AND($H55="C",N($I55)&gt;=1),N($G55)&gt;=INDEX(Profiles!$F$5:$F$8,MATCH($B55,Profiles!$A$5:$A$8,0)),N($I55)&gt;=INDEX(Profiles!$H$5:$H$8,MATCH($B55,Profiles!$A$5:$A$8,0)),N($J55)&gt;=INDEX(Profiles!$J$5:$J$8,MATCH($B55,Profiles!$A$5:$A$8,0))),"Red",IF(OR($H55="H",N($G55)&gt;=INDEX(Profiles!$E$5:$E$8,MATCH($B55,Profiles!$A$5:$A$8,0)),N($I55)&gt;=INDEX(Profiles!$G$5:$G$8,MATCH($B55,Profiles!$A$5:$A$8,0)),N($J55)&gt;=INDEX(Profiles!$I$5:$I$8,MATCH($B55,Profiles!$A$5:$A$8,0))),"Yellow","Green")))</f>
        <v/>
      </c>
      <c r="Q55" s="20" t="str">
        <f aca="false">IF($B55="","",IF($L55="",IF(OR($B55="Onboarding",$B55="Hypercare"),"Green","Yellow"),IF($L55&lt;=6,"Red",IF(OR($L55&lt;=8,N($M55)&gt;=INDEX(Profiles!$M$5:$M$8,MATCH($B55,Profiles!$A$5:$A$8,0))),"Yellow","Green"))))</f>
        <v/>
      </c>
      <c r="R55" s="21" t="str">
        <f aca="false">IF($B55="","",IF(COUNTIF(N55:Q55,"Red")&gt;0,"Red",IF(COUNTIF(N55:Q55,"Yellow")&gt;0,"Yellow","Green")))</f>
        <v/>
      </c>
      <c r="S55" s="22" t="str">
        <f aca="false">IF($B55="","",ROUND(INDEX(Profiles!$N$5:$N$8,MATCH($B55,Profiles!$A$5:$A$8,0))*IF(N55="Green",1,IF(N55="Yellow",0.5,0))+INDEX(Profiles!$O$5:$O$8,MATCH($B55,Profiles!$A$5:$A$8,0))*IF(O55="Green",1,IF(O55="Yellow",0.5,0))+INDEX(Profiles!$P$5:$P$8,MATCH($B55,Profiles!$A$5:$A$8,0))*IF(P55="Green",1,IF(P55="Yellow",0.5,0))+INDEX(Profiles!$Q$5:$Q$8,MATCH($B55,Profiles!$A$5:$A$8,0))*IF(Q55="Green",1,IF(Q55="Yellow",0.5,0)),0))</f>
        <v/>
      </c>
      <c r="T55" s="20" t="str">
        <f aca="false">IF($B55="","",IF(N55="Red","Adoption Workshop",IF(P55="Red","Success Initiative",IF(Q55="Red","Feedback Cycle",IF(O55="Red",IF($B55="Onboarding","Success Initiative","Business Review"),IF(AND($B55&lt;&gt;"Onboarding",N($F55)&gt;INDEX(Profiles!$D$5:$D$8,MATCH($B55,Profiles!$A$5:$A$8,0))),"Business Review",IF(N55="Yellow","Adoption Workshop",IF(P55="Yellow","Success Initiative",IF(Q55="Yellow","Feedback Cycle",IF(O55="Yellow",IF($B55="Onboarding","Success Initiative","Business Review"),"—"))))))))))</f>
        <v/>
      </c>
      <c r="U55" s="18"/>
    </row>
    <row r="56" customFormat="false" ht="15" hidden="false" customHeight="false" outlineLevel="0" collapsed="false">
      <c r="A56" s="18"/>
      <c r="B56" s="18"/>
      <c r="C56" s="18"/>
      <c r="D56" s="19"/>
      <c r="E56" s="19"/>
      <c r="F56" s="19"/>
      <c r="G56" s="19"/>
      <c r="H56" s="19"/>
      <c r="I56" s="19"/>
      <c r="J56" s="19"/>
      <c r="K56" s="19"/>
      <c r="L56" s="19"/>
      <c r="M56" s="19"/>
      <c r="N56" s="20" t="str">
        <f aca="false">IF($B56="","",IF($D56="",IF($B56="Onboarding","Green","Yellow"),IF($D56&lt;=INDEX(Profiles!$B$5:$B$8,MATCH($B56,Profiles!$A$5:$A$8,0)),"Green",IF($D56&lt;=INDEX(Profiles!$C$5:$C$8,MATCH($B56,Profiles!$A$5:$A$8,0)),"Yellow","Red"))))</f>
        <v/>
      </c>
      <c r="O56" s="20" t="str">
        <f aca="false">IF($B56="","",IF($B56="Onboarding",IF(N($K56)&gt;=INDEX(Profiles!$L$5:$L$8,MATCH($B56,Profiles!$A$5:$A$8,0)),"Red",IF(N($K56)&gt;=INDEX(Profiles!$K$5:$K$8,MATCH($B56,Profiles!$A$5:$A$8,0)),"Yellow","Green")),IF($E56="","Yellow",IF($E56=1,"Red",IF(OR($E56=2,N($F56)&gt;INDEX(Profiles!$D$5:$D$8,MATCH($B56,Profiles!$A$5:$A$8,0))),"Yellow","Green")))))</f>
        <v/>
      </c>
      <c r="P56" s="20" t="str">
        <f aca="false">IF($B56="","",IF(OR(AND($H56="C",N($I56)&gt;=1),N($G56)&gt;=INDEX(Profiles!$F$5:$F$8,MATCH($B56,Profiles!$A$5:$A$8,0)),N($I56)&gt;=INDEX(Profiles!$H$5:$H$8,MATCH($B56,Profiles!$A$5:$A$8,0)),N($J56)&gt;=INDEX(Profiles!$J$5:$J$8,MATCH($B56,Profiles!$A$5:$A$8,0))),"Red",IF(OR($H56="H",N($G56)&gt;=INDEX(Profiles!$E$5:$E$8,MATCH($B56,Profiles!$A$5:$A$8,0)),N($I56)&gt;=INDEX(Profiles!$G$5:$G$8,MATCH($B56,Profiles!$A$5:$A$8,0)),N($J56)&gt;=INDEX(Profiles!$I$5:$I$8,MATCH($B56,Profiles!$A$5:$A$8,0))),"Yellow","Green")))</f>
        <v/>
      </c>
      <c r="Q56" s="20" t="str">
        <f aca="false">IF($B56="","",IF($L56="",IF(OR($B56="Onboarding",$B56="Hypercare"),"Green","Yellow"),IF($L56&lt;=6,"Red",IF(OR($L56&lt;=8,N($M56)&gt;=INDEX(Profiles!$M$5:$M$8,MATCH($B56,Profiles!$A$5:$A$8,0))),"Yellow","Green"))))</f>
        <v/>
      </c>
      <c r="R56" s="21" t="str">
        <f aca="false">IF($B56="","",IF(COUNTIF(N56:Q56,"Red")&gt;0,"Red",IF(COUNTIF(N56:Q56,"Yellow")&gt;0,"Yellow","Green")))</f>
        <v/>
      </c>
      <c r="S56" s="22" t="str">
        <f aca="false">IF($B56="","",ROUND(INDEX(Profiles!$N$5:$N$8,MATCH($B56,Profiles!$A$5:$A$8,0))*IF(N56="Green",1,IF(N56="Yellow",0.5,0))+INDEX(Profiles!$O$5:$O$8,MATCH($B56,Profiles!$A$5:$A$8,0))*IF(O56="Green",1,IF(O56="Yellow",0.5,0))+INDEX(Profiles!$P$5:$P$8,MATCH($B56,Profiles!$A$5:$A$8,0))*IF(P56="Green",1,IF(P56="Yellow",0.5,0))+INDEX(Profiles!$Q$5:$Q$8,MATCH($B56,Profiles!$A$5:$A$8,0))*IF(Q56="Green",1,IF(Q56="Yellow",0.5,0)),0))</f>
        <v/>
      </c>
      <c r="T56" s="20" t="str">
        <f aca="false">IF($B56="","",IF(N56="Red","Adoption Workshop",IF(P56="Red","Success Initiative",IF(Q56="Red","Feedback Cycle",IF(O56="Red",IF($B56="Onboarding","Success Initiative","Business Review"),IF(AND($B56&lt;&gt;"Onboarding",N($F56)&gt;INDEX(Profiles!$D$5:$D$8,MATCH($B56,Profiles!$A$5:$A$8,0))),"Business Review",IF(N56="Yellow","Adoption Workshop",IF(P56="Yellow","Success Initiative",IF(Q56="Yellow","Feedback Cycle",IF(O56="Yellow",IF($B56="Onboarding","Success Initiative","Business Review"),"—"))))))))))</f>
        <v/>
      </c>
      <c r="U56" s="18"/>
    </row>
    <row r="57" customFormat="false" ht="15" hidden="false" customHeight="false" outlineLevel="0" collapsed="false">
      <c r="A57" s="18"/>
      <c r="B57" s="18"/>
      <c r="C57" s="18"/>
      <c r="D57" s="19"/>
      <c r="E57" s="19"/>
      <c r="F57" s="19"/>
      <c r="G57" s="19"/>
      <c r="H57" s="19"/>
      <c r="I57" s="19"/>
      <c r="J57" s="19"/>
      <c r="K57" s="19"/>
      <c r="L57" s="19"/>
      <c r="M57" s="19"/>
      <c r="N57" s="20" t="str">
        <f aca="false">IF($B57="","",IF($D57="",IF($B57="Onboarding","Green","Yellow"),IF($D57&lt;=INDEX(Profiles!$B$5:$B$8,MATCH($B57,Profiles!$A$5:$A$8,0)),"Green",IF($D57&lt;=INDEX(Profiles!$C$5:$C$8,MATCH($B57,Profiles!$A$5:$A$8,0)),"Yellow","Red"))))</f>
        <v/>
      </c>
      <c r="O57" s="20" t="str">
        <f aca="false">IF($B57="","",IF($B57="Onboarding",IF(N($K57)&gt;=INDEX(Profiles!$L$5:$L$8,MATCH($B57,Profiles!$A$5:$A$8,0)),"Red",IF(N($K57)&gt;=INDEX(Profiles!$K$5:$K$8,MATCH($B57,Profiles!$A$5:$A$8,0)),"Yellow","Green")),IF($E57="","Yellow",IF($E57=1,"Red",IF(OR($E57=2,N($F57)&gt;INDEX(Profiles!$D$5:$D$8,MATCH($B57,Profiles!$A$5:$A$8,0))),"Yellow","Green")))))</f>
        <v/>
      </c>
      <c r="P57" s="20" t="str">
        <f aca="false">IF($B57="","",IF(OR(AND($H57="C",N($I57)&gt;=1),N($G57)&gt;=INDEX(Profiles!$F$5:$F$8,MATCH($B57,Profiles!$A$5:$A$8,0)),N($I57)&gt;=INDEX(Profiles!$H$5:$H$8,MATCH($B57,Profiles!$A$5:$A$8,0)),N($J57)&gt;=INDEX(Profiles!$J$5:$J$8,MATCH($B57,Profiles!$A$5:$A$8,0))),"Red",IF(OR($H57="H",N($G57)&gt;=INDEX(Profiles!$E$5:$E$8,MATCH($B57,Profiles!$A$5:$A$8,0)),N($I57)&gt;=INDEX(Profiles!$G$5:$G$8,MATCH($B57,Profiles!$A$5:$A$8,0)),N($J57)&gt;=INDEX(Profiles!$I$5:$I$8,MATCH($B57,Profiles!$A$5:$A$8,0))),"Yellow","Green")))</f>
        <v/>
      </c>
      <c r="Q57" s="20" t="str">
        <f aca="false">IF($B57="","",IF($L57="",IF(OR($B57="Onboarding",$B57="Hypercare"),"Green","Yellow"),IF($L57&lt;=6,"Red",IF(OR($L57&lt;=8,N($M57)&gt;=INDEX(Profiles!$M$5:$M$8,MATCH($B57,Profiles!$A$5:$A$8,0))),"Yellow","Green"))))</f>
        <v/>
      </c>
      <c r="R57" s="21" t="str">
        <f aca="false">IF($B57="","",IF(COUNTIF(N57:Q57,"Red")&gt;0,"Red",IF(COUNTIF(N57:Q57,"Yellow")&gt;0,"Yellow","Green")))</f>
        <v/>
      </c>
      <c r="S57" s="22" t="str">
        <f aca="false">IF($B57="","",ROUND(INDEX(Profiles!$N$5:$N$8,MATCH($B57,Profiles!$A$5:$A$8,0))*IF(N57="Green",1,IF(N57="Yellow",0.5,0))+INDEX(Profiles!$O$5:$O$8,MATCH($B57,Profiles!$A$5:$A$8,0))*IF(O57="Green",1,IF(O57="Yellow",0.5,0))+INDEX(Profiles!$P$5:$P$8,MATCH($B57,Profiles!$A$5:$A$8,0))*IF(P57="Green",1,IF(P57="Yellow",0.5,0))+INDEX(Profiles!$Q$5:$Q$8,MATCH($B57,Profiles!$A$5:$A$8,0))*IF(Q57="Green",1,IF(Q57="Yellow",0.5,0)),0))</f>
        <v/>
      </c>
      <c r="T57" s="20" t="str">
        <f aca="false">IF($B57="","",IF(N57="Red","Adoption Workshop",IF(P57="Red","Success Initiative",IF(Q57="Red","Feedback Cycle",IF(O57="Red",IF($B57="Onboarding","Success Initiative","Business Review"),IF(AND($B57&lt;&gt;"Onboarding",N($F57)&gt;INDEX(Profiles!$D$5:$D$8,MATCH($B57,Profiles!$A$5:$A$8,0))),"Business Review",IF(N57="Yellow","Adoption Workshop",IF(P57="Yellow","Success Initiative",IF(Q57="Yellow","Feedback Cycle",IF(O57="Yellow",IF($B57="Onboarding","Success Initiative","Business Review"),"—"))))))))))</f>
        <v/>
      </c>
      <c r="U57" s="18"/>
    </row>
    <row r="58" customFormat="false" ht="15" hidden="false" customHeight="false" outlineLevel="0" collapsed="false">
      <c r="A58" s="18"/>
      <c r="B58" s="18"/>
      <c r="C58" s="18"/>
      <c r="D58" s="19"/>
      <c r="E58" s="19"/>
      <c r="F58" s="19"/>
      <c r="G58" s="19"/>
      <c r="H58" s="19"/>
      <c r="I58" s="19"/>
      <c r="J58" s="19"/>
      <c r="K58" s="19"/>
      <c r="L58" s="19"/>
      <c r="M58" s="19"/>
      <c r="N58" s="20" t="str">
        <f aca="false">IF($B58="","",IF($D58="",IF($B58="Onboarding","Green","Yellow"),IF($D58&lt;=INDEX(Profiles!$B$5:$B$8,MATCH($B58,Profiles!$A$5:$A$8,0)),"Green",IF($D58&lt;=INDEX(Profiles!$C$5:$C$8,MATCH($B58,Profiles!$A$5:$A$8,0)),"Yellow","Red"))))</f>
        <v/>
      </c>
      <c r="O58" s="20" t="str">
        <f aca="false">IF($B58="","",IF($B58="Onboarding",IF(N($K58)&gt;=INDEX(Profiles!$L$5:$L$8,MATCH($B58,Profiles!$A$5:$A$8,0)),"Red",IF(N($K58)&gt;=INDEX(Profiles!$K$5:$K$8,MATCH($B58,Profiles!$A$5:$A$8,0)),"Yellow","Green")),IF($E58="","Yellow",IF($E58=1,"Red",IF(OR($E58=2,N($F58)&gt;INDEX(Profiles!$D$5:$D$8,MATCH($B58,Profiles!$A$5:$A$8,0))),"Yellow","Green")))))</f>
        <v/>
      </c>
      <c r="P58" s="20" t="str">
        <f aca="false">IF($B58="","",IF(OR(AND($H58="C",N($I58)&gt;=1),N($G58)&gt;=INDEX(Profiles!$F$5:$F$8,MATCH($B58,Profiles!$A$5:$A$8,0)),N($I58)&gt;=INDEX(Profiles!$H$5:$H$8,MATCH($B58,Profiles!$A$5:$A$8,0)),N($J58)&gt;=INDEX(Profiles!$J$5:$J$8,MATCH($B58,Profiles!$A$5:$A$8,0))),"Red",IF(OR($H58="H",N($G58)&gt;=INDEX(Profiles!$E$5:$E$8,MATCH($B58,Profiles!$A$5:$A$8,0)),N($I58)&gt;=INDEX(Profiles!$G$5:$G$8,MATCH($B58,Profiles!$A$5:$A$8,0)),N($J58)&gt;=INDEX(Profiles!$I$5:$I$8,MATCH($B58,Profiles!$A$5:$A$8,0))),"Yellow","Green")))</f>
        <v/>
      </c>
      <c r="Q58" s="20" t="str">
        <f aca="false">IF($B58="","",IF($L58="",IF(OR($B58="Onboarding",$B58="Hypercare"),"Green","Yellow"),IF($L58&lt;=6,"Red",IF(OR($L58&lt;=8,N($M58)&gt;=INDEX(Profiles!$M$5:$M$8,MATCH($B58,Profiles!$A$5:$A$8,0))),"Yellow","Green"))))</f>
        <v/>
      </c>
      <c r="R58" s="21" t="str">
        <f aca="false">IF($B58="","",IF(COUNTIF(N58:Q58,"Red")&gt;0,"Red",IF(COUNTIF(N58:Q58,"Yellow")&gt;0,"Yellow","Green")))</f>
        <v/>
      </c>
      <c r="S58" s="22" t="str">
        <f aca="false">IF($B58="","",ROUND(INDEX(Profiles!$N$5:$N$8,MATCH($B58,Profiles!$A$5:$A$8,0))*IF(N58="Green",1,IF(N58="Yellow",0.5,0))+INDEX(Profiles!$O$5:$O$8,MATCH($B58,Profiles!$A$5:$A$8,0))*IF(O58="Green",1,IF(O58="Yellow",0.5,0))+INDEX(Profiles!$P$5:$P$8,MATCH($B58,Profiles!$A$5:$A$8,0))*IF(P58="Green",1,IF(P58="Yellow",0.5,0))+INDEX(Profiles!$Q$5:$Q$8,MATCH($B58,Profiles!$A$5:$A$8,0))*IF(Q58="Green",1,IF(Q58="Yellow",0.5,0)),0))</f>
        <v/>
      </c>
      <c r="T58" s="20" t="str">
        <f aca="false">IF($B58="","",IF(N58="Red","Adoption Workshop",IF(P58="Red","Success Initiative",IF(Q58="Red","Feedback Cycle",IF(O58="Red",IF($B58="Onboarding","Success Initiative","Business Review"),IF(AND($B58&lt;&gt;"Onboarding",N($F58)&gt;INDEX(Profiles!$D$5:$D$8,MATCH($B58,Profiles!$A$5:$A$8,0))),"Business Review",IF(N58="Yellow","Adoption Workshop",IF(P58="Yellow","Success Initiative",IF(Q58="Yellow","Feedback Cycle",IF(O58="Yellow",IF($B58="Onboarding","Success Initiative","Business Review"),"—"))))))))))</f>
        <v/>
      </c>
      <c r="U58" s="18"/>
    </row>
    <row r="59" customFormat="false" ht="15" hidden="false" customHeight="false" outlineLevel="0" collapsed="false">
      <c r="A59" s="18"/>
      <c r="B59" s="18"/>
      <c r="C59" s="18"/>
      <c r="D59" s="19"/>
      <c r="E59" s="19"/>
      <c r="F59" s="19"/>
      <c r="G59" s="19"/>
      <c r="H59" s="19"/>
      <c r="I59" s="19"/>
      <c r="J59" s="19"/>
      <c r="K59" s="19"/>
      <c r="L59" s="19"/>
      <c r="M59" s="19"/>
      <c r="N59" s="20" t="str">
        <f aca="false">IF($B59="","",IF($D59="",IF($B59="Onboarding","Green","Yellow"),IF($D59&lt;=INDEX(Profiles!$B$5:$B$8,MATCH($B59,Profiles!$A$5:$A$8,0)),"Green",IF($D59&lt;=INDEX(Profiles!$C$5:$C$8,MATCH($B59,Profiles!$A$5:$A$8,0)),"Yellow","Red"))))</f>
        <v/>
      </c>
      <c r="O59" s="20" t="str">
        <f aca="false">IF($B59="","",IF($B59="Onboarding",IF(N($K59)&gt;=INDEX(Profiles!$L$5:$L$8,MATCH($B59,Profiles!$A$5:$A$8,0)),"Red",IF(N($K59)&gt;=INDEX(Profiles!$K$5:$K$8,MATCH($B59,Profiles!$A$5:$A$8,0)),"Yellow","Green")),IF($E59="","Yellow",IF($E59=1,"Red",IF(OR($E59=2,N($F59)&gt;INDEX(Profiles!$D$5:$D$8,MATCH($B59,Profiles!$A$5:$A$8,0))),"Yellow","Green")))))</f>
        <v/>
      </c>
      <c r="P59" s="20" t="str">
        <f aca="false">IF($B59="","",IF(OR(AND($H59="C",N($I59)&gt;=1),N($G59)&gt;=INDEX(Profiles!$F$5:$F$8,MATCH($B59,Profiles!$A$5:$A$8,0)),N($I59)&gt;=INDEX(Profiles!$H$5:$H$8,MATCH($B59,Profiles!$A$5:$A$8,0)),N($J59)&gt;=INDEX(Profiles!$J$5:$J$8,MATCH($B59,Profiles!$A$5:$A$8,0))),"Red",IF(OR($H59="H",N($G59)&gt;=INDEX(Profiles!$E$5:$E$8,MATCH($B59,Profiles!$A$5:$A$8,0)),N($I59)&gt;=INDEX(Profiles!$G$5:$G$8,MATCH($B59,Profiles!$A$5:$A$8,0)),N($J59)&gt;=INDEX(Profiles!$I$5:$I$8,MATCH($B59,Profiles!$A$5:$A$8,0))),"Yellow","Green")))</f>
        <v/>
      </c>
      <c r="Q59" s="20" t="str">
        <f aca="false">IF($B59="","",IF($L59="",IF(OR($B59="Onboarding",$B59="Hypercare"),"Green","Yellow"),IF($L59&lt;=6,"Red",IF(OR($L59&lt;=8,N($M59)&gt;=INDEX(Profiles!$M$5:$M$8,MATCH($B59,Profiles!$A$5:$A$8,0))),"Yellow","Green"))))</f>
        <v/>
      </c>
      <c r="R59" s="21" t="str">
        <f aca="false">IF($B59="","",IF(COUNTIF(N59:Q59,"Red")&gt;0,"Red",IF(COUNTIF(N59:Q59,"Yellow")&gt;0,"Yellow","Green")))</f>
        <v/>
      </c>
      <c r="S59" s="22" t="str">
        <f aca="false">IF($B59="","",ROUND(INDEX(Profiles!$N$5:$N$8,MATCH($B59,Profiles!$A$5:$A$8,0))*IF(N59="Green",1,IF(N59="Yellow",0.5,0))+INDEX(Profiles!$O$5:$O$8,MATCH($B59,Profiles!$A$5:$A$8,0))*IF(O59="Green",1,IF(O59="Yellow",0.5,0))+INDEX(Profiles!$P$5:$P$8,MATCH($B59,Profiles!$A$5:$A$8,0))*IF(P59="Green",1,IF(P59="Yellow",0.5,0))+INDEX(Profiles!$Q$5:$Q$8,MATCH($B59,Profiles!$A$5:$A$8,0))*IF(Q59="Green",1,IF(Q59="Yellow",0.5,0)),0))</f>
        <v/>
      </c>
      <c r="T59" s="20" t="str">
        <f aca="false">IF($B59="","",IF(N59="Red","Adoption Workshop",IF(P59="Red","Success Initiative",IF(Q59="Red","Feedback Cycle",IF(O59="Red",IF($B59="Onboarding","Success Initiative","Business Review"),IF(AND($B59&lt;&gt;"Onboarding",N($F59)&gt;INDEX(Profiles!$D$5:$D$8,MATCH($B59,Profiles!$A$5:$A$8,0))),"Business Review",IF(N59="Yellow","Adoption Workshop",IF(P59="Yellow","Success Initiative",IF(Q59="Yellow","Feedback Cycle",IF(O59="Yellow",IF($B59="Onboarding","Success Initiative","Business Review"),"—"))))))))))</f>
        <v/>
      </c>
      <c r="U59" s="18"/>
    </row>
    <row r="60" customFormat="false" ht="15" hidden="false" customHeight="false" outlineLevel="0" collapsed="false">
      <c r="A60" s="18"/>
      <c r="B60" s="18"/>
      <c r="C60" s="18"/>
      <c r="D60" s="19"/>
      <c r="E60" s="19"/>
      <c r="F60" s="19"/>
      <c r="G60" s="19"/>
      <c r="H60" s="19"/>
      <c r="I60" s="19"/>
      <c r="J60" s="19"/>
      <c r="K60" s="19"/>
      <c r="L60" s="19"/>
      <c r="M60" s="19"/>
      <c r="N60" s="20" t="str">
        <f aca="false">IF($B60="","",IF($D60="",IF($B60="Onboarding","Green","Yellow"),IF($D60&lt;=INDEX(Profiles!$B$5:$B$8,MATCH($B60,Profiles!$A$5:$A$8,0)),"Green",IF($D60&lt;=INDEX(Profiles!$C$5:$C$8,MATCH($B60,Profiles!$A$5:$A$8,0)),"Yellow","Red"))))</f>
        <v/>
      </c>
      <c r="O60" s="20" t="str">
        <f aca="false">IF($B60="","",IF($B60="Onboarding",IF(N($K60)&gt;=INDEX(Profiles!$L$5:$L$8,MATCH($B60,Profiles!$A$5:$A$8,0)),"Red",IF(N($K60)&gt;=INDEX(Profiles!$K$5:$K$8,MATCH($B60,Profiles!$A$5:$A$8,0)),"Yellow","Green")),IF($E60="","Yellow",IF($E60=1,"Red",IF(OR($E60=2,N($F60)&gt;INDEX(Profiles!$D$5:$D$8,MATCH($B60,Profiles!$A$5:$A$8,0))),"Yellow","Green")))))</f>
        <v/>
      </c>
      <c r="P60" s="20" t="str">
        <f aca="false">IF($B60="","",IF(OR(AND($H60="C",N($I60)&gt;=1),N($G60)&gt;=INDEX(Profiles!$F$5:$F$8,MATCH($B60,Profiles!$A$5:$A$8,0)),N($I60)&gt;=INDEX(Profiles!$H$5:$H$8,MATCH($B60,Profiles!$A$5:$A$8,0)),N($J60)&gt;=INDEX(Profiles!$J$5:$J$8,MATCH($B60,Profiles!$A$5:$A$8,0))),"Red",IF(OR($H60="H",N($G60)&gt;=INDEX(Profiles!$E$5:$E$8,MATCH($B60,Profiles!$A$5:$A$8,0)),N($I60)&gt;=INDEX(Profiles!$G$5:$G$8,MATCH($B60,Profiles!$A$5:$A$8,0)),N($J60)&gt;=INDEX(Profiles!$I$5:$I$8,MATCH($B60,Profiles!$A$5:$A$8,0))),"Yellow","Green")))</f>
        <v/>
      </c>
      <c r="Q60" s="20" t="str">
        <f aca="false">IF($B60="","",IF($L60="",IF(OR($B60="Onboarding",$B60="Hypercare"),"Green","Yellow"),IF($L60&lt;=6,"Red",IF(OR($L60&lt;=8,N($M60)&gt;=INDEX(Profiles!$M$5:$M$8,MATCH($B60,Profiles!$A$5:$A$8,0))),"Yellow","Green"))))</f>
        <v/>
      </c>
      <c r="R60" s="21" t="str">
        <f aca="false">IF($B60="","",IF(COUNTIF(N60:Q60,"Red")&gt;0,"Red",IF(COUNTIF(N60:Q60,"Yellow")&gt;0,"Yellow","Green")))</f>
        <v/>
      </c>
      <c r="S60" s="22" t="str">
        <f aca="false">IF($B60="","",ROUND(INDEX(Profiles!$N$5:$N$8,MATCH($B60,Profiles!$A$5:$A$8,0))*IF(N60="Green",1,IF(N60="Yellow",0.5,0))+INDEX(Profiles!$O$5:$O$8,MATCH($B60,Profiles!$A$5:$A$8,0))*IF(O60="Green",1,IF(O60="Yellow",0.5,0))+INDEX(Profiles!$P$5:$P$8,MATCH($B60,Profiles!$A$5:$A$8,0))*IF(P60="Green",1,IF(P60="Yellow",0.5,0))+INDEX(Profiles!$Q$5:$Q$8,MATCH($B60,Profiles!$A$5:$A$8,0))*IF(Q60="Green",1,IF(Q60="Yellow",0.5,0)),0))</f>
        <v/>
      </c>
      <c r="T60" s="20" t="str">
        <f aca="false">IF($B60="","",IF(N60="Red","Adoption Workshop",IF(P60="Red","Success Initiative",IF(Q60="Red","Feedback Cycle",IF(O60="Red",IF($B60="Onboarding","Success Initiative","Business Review"),IF(AND($B60&lt;&gt;"Onboarding",N($F60)&gt;INDEX(Profiles!$D$5:$D$8,MATCH($B60,Profiles!$A$5:$A$8,0))),"Business Review",IF(N60="Yellow","Adoption Workshop",IF(P60="Yellow","Success Initiative",IF(Q60="Yellow","Feedback Cycle",IF(O60="Yellow",IF($B60="Onboarding","Success Initiative","Business Review"),"—"))))))))))</f>
        <v/>
      </c>
      <c r="U60" s="18"/>
    </row>
    <row r="61" customFormat="false" ht="15" hidden="false" customHeight="false" outlineLevel="0" collapsed="false">
      <c r="A61" s="18"/>
      <c r="B61" s="18"/>
      <c r="C61" s="18"/>
      <c r="D61" s="19"/>
      <c r="E61" s="19"/>
      <c r="F61" s="19"/>
      <c r="G61" s="19"/>
      <c r="H61" s="19"/>
      <c r="I61" s="19"/>
      <c r="J61" s="19"/>
      <c r="K61" s="19"/>
      <c r="L61" s="19"/>
      <c r="M61" s="19"/>
      <c r="N61" s="20" t="str">
        <f aca="false">IF($B61="","",IF($D61="",IF($B61="Onboarding","Green","Yellow"),IF($D61&lt;=INDEX(Profiles!$B$5:$B$8,MATCH($B61,Profiles!$A$5:$A$8,0)),"Green",IF($D61&lt;=INDEX(Profiles!$C$5:$C$8,MATCH($B61,Profiles!$A$5:$A$8,0)),"Yellow","Red"))))</f>
        <v/>
      </c>
      <c r="O61" s="20" t="str">
        <f aca="false">IF($B61="","",IF($B61="Onboarding",IF(N($K61)&gt;=INDEX(Profiles!$L$5:$L$8,MATCH($B61,Profiles!$A$5:$A$8,0)),"Red",IF(N($K61)&gt;=INDEX(Profiles!$K$5:$K$8,MATCH($B61,Profiles!$A$5:$A$8,0)),"Yellow","Green")),IF($E61="","Yellow",IF($E61=1,"Red",IF(OR($E61=2,N($F61)&gt;INDEX(Profiles!$D$5:$D$8,MATCH($B61,Profiles!$A$5:$A$8,0))),"Yellow","Green")))))</f>
        <v/>
      </c>
      <c r="P61" s="20" t="str">
        <f aca="false">IF($B61="","",IF(OR(AND($H61="C",N($I61)&gt;=1),N($G61)&gt;=INDEX(Profiles!$F$5:$F$8,MATCH($B61,Profiles!$A$5:$A$8,0)),N($I61)&gt;=INDEX(Profiles!$H$5:$H$8,MATCH($B61,Profiles!$A$5:$A$8,0)),N($J61)&gt;=INDEX(Profiles!$J$5:$J$8,MATCH($B61,Profiles!$A$5:$A$8,0))),"Red",IF(OR($H61="H",N($G61)&gt;=INDEX(Profiles!$E$5:$E$8,MATCH($B61,Profiles!$A$5:$A$8,0)),N($I61)&gt;=INDEX(Profiles!$G$5:$G$8,MATCH($B61,Profiles!$A$5:$A$8,0)),N($J61)&gt;=INDEX(Profiles!$I$5:$I$8,MATCH($B61,Profiles!$A$5:$A$8,0))),"Yellow","Green")))</f>
        <v/>
      </c>
      <c r="Q61" s="20" t="str">
        <f aca="false">IF($B61="","",IF($L61="",IF(OR($B61="Onboarding",$B61="Hypercare"),"Green","Yellow"),IF($L61&lt;=6,"Red",IF(OR($L61&lt;=8,N($M61)&gt;=INDEX(Profiles!$M$5:$M$8,MATCH($B61,Profiles!$A$5:$A$8,0))),"Yellow","Green"))))</f>
        <v/>
      </c>
      <c r="R61" s="21" t="str">
        <f aca="false">IF($B61="","",IF(COUNTIF(N61:Q61,"Red")&gt;0,"Red",IF(COUNTIF(N61:Q61,"Yellow")&gt;0,"Yellow","Green")))</f>
        <v/>
      </c>
      <c r="S61" s="22" t="str">
        <f aca="false">IF($B61="","",ROUND(INDEX(Profiles!$N$5:$N$8,MATCH($B61,Profiles!$A$5:$A$8,0))*IF(N61="Green",1,IF(N61="Yellow",0.5,0))+INDEX(Profiles!$O$5:$O$8,MATCH($B61,Profiles!$A$5:$A$8,0))*IF(O61="Green",1,IF(O61="Yellow",0.5,0))+INDEX(Profiles!$P$5:$P$8,MATCH($B61,Profiles!$A$5:$A$8,0))*IF(P61="Green",1,IF(P61="Yellow",0.5,0))+INDEX(Profiles!$Q$5:$Q$8,MATCH($B61,Profiles!$A$5:$A$8,0))*IF(Q61="Green",1,IF(Q61="Yellow",0.5,0)),0))</f>
        <v/>
      </c>
      <c r="T61" s="20" t="str">
        <f aca="false">IF($B61="","",IF(N61="Red","Adoption Workshop",IF(P61="Red","Success Initiative",IF(Q61="Red","Feedback Cycle",IF(O61="Red",IF($B61="Onboarding","Success Initiative","Business Review"),IF(AND($B61&lt;&gt;"Onboarding",N($F61)&gt;INDEX(Profiles!$D$5:$D$8,MATCH($B61,Profiles!$A$5:$A$8,0))),"Business Review",IF(N61="Yellow","Adoption Workshop",IF(P61="Yellow","Success Initiative",IF(Q61="Yellow","Feedback Cycle",IF(O61="Yellow",IF($B61="Onboarding","Success Initiative","Business Review"),"—"))))))))))</f>
        <v/>
      </c>
      <c r="U61" s="18"/>
    </row>
  </sheetData>
  <conditionalFormatting sqref="N2:R61">
    <cfRule type="cellIs" priority="2" operator="equal" aboveAverage="0" equalAverage="0" bottom="0" percent="0" rank="0" text="" dxfId="1">
      <formula>"Green"</formula>
    </cfRule>
    <cfRule type="cellIs" priority="3" operator="equal" aboveAverage="0" equalAverage="0" bottom="0" percent="0" rank="0" text="" dxfId="2">
      <formula>"Yellow"</formula>
    </cfRule>
    <cfRule type="cellIs" priority="4" operator="equal" aboveAverage="0" equalAverage="0" bottom="0" percent="0" rank="0" text="" dxfId="3">
      <formula>"Red"</formula>
    </cfRule>
  </conditionalFormatting>
  <conditionalFormatting sqref="T2:T61">
    <cfRule type="expression" priority="5" aboveAverage="0" equalAverage="0" bottom="0" percent="0" rank="0" text="" dxfId="0">
      <formula>AND($B2="Hypercare",$R2&lt;&gt;"Green",$R2&lt;&gt;"")</formula>
    </cfRule>
  </conditionalFormatting>
  <dataValidations count="4">
    <dataValidation allowBlank="true" errorStyle="stop" operator="between" showDropDown="false" showErrorMessage="false" showInputMessage="false" sqref="B2:B61" type="list">
      <formula1>"Onboarding,Hypercare,Established,Renewal"</formula1>
      <formula2>0</formula2>
    </dataValidation>
    <dataValidation allowBlank="true" errorStyle="stop" operator="between" showDropDown="false" showErrorMessage="false" showInputMessage="false" sqref="H2:H61" type="list">
      <formula1>"C,H,N"</formula1>
      <formula2>0</formula2>
    </dataValidation>
    <dataValidation allowBlank="true" errorStyle="stop" operator="between" showDropDown="false" showErrorMessage="false" showInputMessage="false" sqref="E2:E61" type="whole">
      <formula1>1</formula1>
      <formula2>3</formula2>
    </dataValidation>
    <dataValidation allowBlank="true" errorStyle="stop" operator="between" showDropDown="false" showErrorMessage="false" showInputMessage="false" sqref="L2:L61" type="whole">
      <formula1>0</formula1>
      <formula2>10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6" min="2" style="0" width="16"/>
  </cols>
  <sheetData>
    <row r="1" customFormat="false" ht="15" hidden="false" customHeight="false" outlineLevel="0" collapsed="false">
      <c r="A1" s="5" t="s">
        <v>87</v>
      </c>
    </row>
    <row r="2" customFormat="false" ht="15" hidden="false" customHeight="false" outlineLevel="0" collapsed="false">
      <c r="A2" s="6" t="s">
        <v>88</v>
      </c>
    </row>
    <row r="4" customFormat="false" ht="15" hidden="false" customHeight="false" outlineLevel="0" collapsed="false">
      <c r="A4" s="23" t="s">
        <v>9</v>
      </c>
      <c r="B4" s="24" t="s">
        <v>89</v>
      </c>
      <c r="C4" s="24" t="s">
        <v>90</v>
      </c>
      <c r="D4" s="24" t="s">
        <v>91</v>
      </c>
      <c r="E4" s="24" t="s">
        <v>92</v>
      </c>
      <c r="F4" s="24" t="s">
        <v>93</v>
      </c>
    </row>
    <row r="5" customFormat="false" ht="15" hidden="false" customHeight="false" outlineLevel="0" collapsed="false">
      <c r="A5" s="11" t="s">
        <v>27</v>
      </c>
      <c r="B5" s="25" t="n">
        <f aca="false">COUNTIFS(Scorecard!$B$2:$B$61,$A5,Scorecard!$R$2:$R$61,"Green")</f>
        <v>1</v>
      </c>
      <c r="C5" s="25" t="n">
        <f aca="false">COUNTIFS(Scorecard!$B$2:$B$61,$A5,Scorecard!$R$2:$R$61,"Yellow")</f>
        <v>1</v>
      </c>
      <c r="D5" s="25" t="n">
        <f aca="false">COUNTIFS(Scorecard!$B$2:$B$61,$A5,Scorecard!$R$2:$R$61,"Red")</f>
        <v>0</v>
      </c>
      <c r="E5" s="25" t="n">
        <f aca="false">COUNTIF(Scorecard!$B$2:$B$61,$A5)</f>
        <v>2</v>
      </c>
      <c r="F5" s="25" t="n">
        <f aca="false">IFERROR(ROUND(AVERAGEIF(Scorecard!$B$2:$B$61,$A5,Scorecard!$S$2:$S$61),0),"—")</f>
        <v>97</v>
      </c>
    </row>
    <row r="6" customFormat="false" ht="15" hidden="false" customHeight="false" outlineLevel="0" collapsed="false">
      <c r="A6" s="11" t="s">
        <v>28</v>
      </c>
      <c r="B6" s="25" t="n">
        <f aca="false">COUNTIFS(Scorecard!$B$2:$B$61,$A6,Scorecard!$R$2:$R$61,"Green")</f>
        <v>2</v>
      </c>
      <c r="C6" s="25" t="n">
        <f aca="false">COUNTIFS(Scorecard!$B$2:$B$61,$A6,Scorecard!$R$2:$R$61,"Yellow")</f>
        <v>1</v>
      </c>
      <c r="D6" s="25" t="n">
        <f aca="false">COUNTIFS(Scorecard!$B$2:$B$61,$A6,Scorecard!$R$2:$R$61,"Red")</f>
        <v>0</v>
      </c>
      <c r="E6" s="25" t="n">
        <f aca="false">COUNTIF(Scorecard!$B$2:$B$61,$A6)</f>
        <v>3</v>
      </c>
      <c r="F6" s="25" t="n">
        <f aca="false">IFERROR(ROUND(AVERAGEIF(Scorecard!$B$2:$B$61,$A6,Scorecard!$S$2:$S$61),0),"—")</f>
        <v>85</v>
      </c>
    </row>
    <row r="7" customFormat="false" ht="15" hidden="false" customHeight="false" outlineLevel="0" collapsed="false">
      <c r="A7" s="11" t="s">
        <v>29</v>
      </c>
      <c r="B7" s="25" t="n">
        <f aca="false">COUNTIFS(Scorecard!$B$2:$B$61,$A7,Scorecard!$R$2:$R$61,"Green")</f>
        <v>1</v>
      </c>
      <c r="C7" s="25" t="n">
        <f aca="false">COUNTIFS(Scorecard!$B$2:$B$61,$A7,Scorecard!$R$2:$R$61,"Yellow")</f>
        <v>2</v>
      </c>
      <c r="D7" s="25" t="n">
        <f aca="false">COUNTIFS(Scorecard!$B$2:$B$61,$A7,Scorecard!$R$2:$R$61,"Red")</f>
        <v>2</v>
      </c>
      <c r="E7" s="25" t="n">
        <f aca="false">COUNTIF(Scorecard!$B$2:$B$61,$A7)</f>
        <v>5</v>
      </c>
      <c r="F7" s="25" t="n">
        <f aca="false">IFERROR(ROUND(AVERAGEIF(Scorecard!$B$2:$B$61,$A7,Scorecard!$S$2:$S$61),0),"—")</f>
        <v>70</v>
      </c>
    </row>
    <row r="8" customFormat="false" ht="15" hidden="false" customHeight="false" outlineLevel="0" collapsed="false">
      <c r="A8" s="11" t="s">
        <v>30</v>
      </c>
      <c r="B8" s="25" t="n">
        <f aca="false">COUNTIFS(Scorecard!$B$2:$B$61,$A8,Scorecard!$R$2:$R$61,"Green")</f>
        <v>1</v>
      </c>
      <c r="C8" s="25" t="n">
        <f aca="false">COUNTIFS(Scorecard!$B$2:$B$61,$A8,Scorecard!$R$2:$R$61,"Yellow")</f>
        <v>0</v>
      </c>
      <c r="D8" s="25" t="n">
        <f aca="false">COUNTIFS(Scorecard!$B$2:$B$61,$A8,Scorecard!$R$2:$R$61,"Red")</f>
        <v>1</v>
      </c>
      <c r="E8" s="25" t="n">
        <f aca="false">COUNTIF(Scorecard!$B$2:$B$61,$A8)</f>
        <v>2</v>
      </c>
      <c r="F8" s="25" t="n">
        <f aca="false">IFERROR(ROUND(AVERAGEIF(Scorecard!$B$2:$B$61,$A8,Scorecard!$S$2:$S$61),0),"—")</f>
        <v>67</v>
      </c>
    </row>
    <row r="9" customFormat="false" ht="15" hidden="false" customHeight="false" outlineLevel="0" collapsed="false">
      <c r="A9" s="11" t="s">
        <v>94</v>
      </c>
      <c r="B9" s="26" t="n">
        <f aca="false">COUNTIF(Scorecard!$R$2:$R$61,"Green")</f>
        <v>5</v>
      </c>
      <c r="C9" s="26" t="n">
        <f aca="false">COUNTIF(Scorecard!$R$2:$R$61,"Yellow")</f>
        <v>4</v>
      </c>
      <c r="D9" s="26" t="n">
        <f aca="false">COUNTIF(Scorecard!$R$2:$R$61,"Red")</f>
        <v>3</v>
      </c>
      <c r="E9" s="26" t="n">
        <f aca="false">COUNTA(Scorecard!$B$2:$B$61)</f>
        <v>12</v>
      </c>
      <c r="F9" s="26" t="n">
        <f aca="false">IFERROR(ROUND(AVERAGE(Scorecard!$S$2:$S$61),0),"—")</f>
        <v>78</v>
      </c>
    </row>
    <row r="11" customFormat="false" ht="15" hidden="false" customHeight="false" outlineLevel="0" collapsed="false">
      <c r="A11" s="11" t="s">
        <v>95</v>
      </c>
    </row>
    <row r="12" customFormat="false" ht="15" hidden="false" customHeight="false" outlineLevel="0" collapsed="false">
      <c r="A12" s="23" t="s">
        <v>96</v>
      </c>
      <c r="B12" s="24" t="s">
        <v>92</v>
      </c>
      <c r="C12" s="24" t="s">
        <v>97</v>
      </c>
      <c r="D12" s="24" t="s">
        <v>98</v>
      </c>
    </row>
    <row r="13" customFormat="false" ht="15" hidden="false" customHeight="false" outlineLevel="0" collapsed="false">
      <c r="A13" s="11" t="s">
        <v>99</v>
      </c>
      <c r="B13" s="25" t="n">
        <f aca="false">COUNTIF(Scorecard!$T$2:$T$61,$A13)</f>
        <v>2</v>
      </c>
      <c r="C13" s="25" t="n">
        <f aca="false">COUNTIFS(Scorecard!$T$2:$T$61,$A13,Scorecard!$R$2:$R$61,"Red")</f>
        <v>1</v>
      </c>
      <c r="D13" s="25" t="n">
        <f aca="false">COUNTIFS(Scorecard!$T$2:$T$61,$A13,Scorecard!$B$2:$B$61,"Hypercare")</f>
        <v>1</v>
      </c>
    </row>
    <row r="14" customFormat="false" ht="15" hidden="false" customHeight="false" outlineLevel="0" collapsed="false">
      <c r="A14" s="11" t="s">
        <v>100</v>
      </c>
      <c r="B14" s="25" t="n">
        <f aca="false">COUNTIF(Scorecard!$T$2:$T$61,$A14)</f>
        <v>3</v>
      </c>
      <c r="C14" s="25" t="n">
        <f aca="false">COUNTIFS(Scorecard!$T$2:$T$61,$A14,Scorecard!$R$2:$R$61,"Red")</f>
        <v>1</v>
      </c>
      <c r="D14" s="25" t="n">
        <f aca="false">COUNTIFS(Scorecard!$T$2:$T$61,$A14,Scorecard!$B$2:$B$61,"Hypercare")</f>
        <v>0</v>
      </c>
    </row>
    <row r="15" customFormat="false" ht="15" hidden="false" customHeight="false" outlineLevel="0" collapsed="false">
      <c r="A15" s="11" t="s">
        <v>101</v>
      </c>
      <c r="B15" s="25" t="n">
        <f aca="false">COUNTIF(Scorecard!$T$2:$T$61,$A15)</f>
        <v>1</v>
      </c>
      <c r="C15" s="25" t="n">
        <f aca="false">COUNTIFS(Scorecard!$T$2:$T$61,$A15,Scorecard!$R$2:$R$61,"Red")</f>
        <v>1</v>
      </c>
      <c r="D15" s="25" t="n">
        <f aca="false">COUNTIFS(Scorecard!$T$2:$T$61,$A15,Scorecard!$B$2:$B$61,"Hypercare")</f>
        <v>0</v>
      </c>
    </row>
    <row r="16" customFormat="false" ht="15" hidden="false" customHeight="false" outlineLevel="0" collapsed="false">
      <c r="A16" s="11" t="s">
        <v>102</v>
      </c>
      <c r="B16" s="25" t="n">
        <f aca="false">COUNTIF(Scorecard!$T$2:$T$61,$A16)</f>
        <v>1</v>
      </c>
      <c r="C16" s="25" t="n">
        <f aca="false">COUNTIFS(Scorecard!$T$2:$T$61,$A16,Scorecard!$R$2:$R$61,"Red")</f>
        <v>0</v>
      </c>
      <c r="D16" s="25" t="n">
        <f aca="false">COUNTIFS(Scorecard!$T$2:$T$61,$A16,Scorecard!$B$2:$B$61,"Hypercare")</f>
        <v>0</v>
      </c>
    </row>
    <row r="18" customFormat="false" ht="15" hidden="false" customHeight="false" outlineLevel="0" collapsed="false">
      <c r="A18" s="11" t="s">
        <v>103</v>
      </c>
    </row>
    <row r="19" customFormat="false" ht="15" hidden="false" customHeight="false" outlineLevel="0" collapsed="false">
      <c r="A19" s="0" t="s">
        <v>104</v>
      </c>
      <c r="B19" s="25" t="n">
        <f aca="false">COUNTIFS(Scorecard!$B$2:$B$61,"Hypercare",Scorecard!$R$2:$R$61,"&lt;&gt;Green",Scorecard!$R$2:$R$61,"&lt;&gt;")</f>
        <v>1</v>
      </c>
    </row>
    <row r="21" customFormat="false" ht="15" hidden="false" customHeight="false" outlineLevel="0" collapsed="false">
      <c r="A21" s="6" t="s">
        <v>105</v>
      </c>
    </row>
  </sheetData>
  <conditionalFormatting sqref="B5:B9">
    <cfRule type="cellIs" priority="2" operator="greaterThan" aboveAverage="0" equalAverage="0" bottom="0" percent="0" rank="0" text="" dxfId="1">
      <formula>0</formula>
    </cfRule>
  </conditionalFormatting>
  <conditionalFormatting sqref="C5:C9">
    <cfRule type="cellIs" priority="3" operator="greaterThan" aboveAverage="0" equalAverage="0" bottom="0" percent="0" rank="0" text="" dxfId="2">
      <formula>0</formula>
    </cfRule>
  </conditionalFormatting>
  <conditionalFormatting sqref="D5:D9">
    <cfRule type="cellIs" priority="4" operator="greaterThan" aboveAverage="0" equalAverage="0" bottom="0" percent="0" rank="0" text="" dxfId="3">
      <formula>0</formula>
    </cfRule>
  </conditionalFormatting>
  <conditionalFormatting sqref="B19">
    <cfRule type="cellIs" priority="5" operator="greaterThan" aboveAverage="0" equalAverage="0" bottom="0" percent="0" rank="0" text="" dxfId="3">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3" min="3" style="0" width="18"/>
    <col collapsed="false" customWidth="true" hidden="false" outlineLevel="0" max="4" min="4" style="0" width="12"/>
    <col collapsed="false" customWidth="true" hidden="false" outlineLevel="0" max="5" min="5" style="0" width="52"/>
    <col collapsed="false" customWidth="true" hidden="false" outlineLevel="0" max="8" min="6" style="0" width="26"/>
  </cols>
  <sheetData>
    <row r="1" customFormat="false" ht="15" hidden="false" customHeight="false" outlineLevel="0" collapsed="false">
      <c r="A1" s="5" t="s">
        <v>106</v>
      </c>
    </row>
    <row r="2" customFormat="false" ht="15" hidden="false" customHeight="false" outlineLevel="0" collapsed="false">
      <c r="A2" s="6" t="s">
        <v>107</v>
      </c>
    </row>
    <row r="4" customFormat="false" ht="26.85" hidden="false" customHeight="false" outlineLevel="0" collapsed="false">
      <c r="A4" s="7" t="s">
        <v>108</v>
      </c>
      <c r="B4" s="7" t="s">
        <v>109</v>
      </c>
      <c r="C4" s="7" t="s">
        <v>96</v>
      </c>
      <c r="D4" s="7" t="s">
        <v>110</v>
      </c>
      <c r="E4" s="7" t="s">
        <v>111</v>
      </c>
      <c r="F4" s="7" t="s">
        <v>112</v>
      </c>
      <c r="G4" s="7" t="s">
        <v>113</v>
      </c>
      <c r="H4" s="7" t="s">
        <v>114</v>
      </c>
    </row>
    <row r="5" customFormat="false" ht="96" hidden="false" customHeight="true" outlineLevel="0" collapsed="false">
      <c r="A5" s="27" t="s">
        <v>115</v>
      </c>
      <c r="B5" s="27" t="s">
        <v>48</v>
      </c>
      <c r="C5" s="28" t="s">
        <v>99</v>
      </c>
      <c r="D5" s="27" t="s">
        <v>116</v>
      </c>
      <c r="E5" s="27" t="s">
        <v>117</v>
      </c>
      <c r="F5" s="27" t="s">
        <v>118</v>
      </c>
      <c r="G5" s="27" t="s">
        <v>119</v>
      </c>
      <c r="H5" s="27" t="s">
        <v>120</v>
      </c>
    </row>
    <row r="6" customFormat="false" ht="96" hidden="false" customHeight="true" outlineLevel="0" collapsed="false">
      <c r="A6" s="27" t="s">
        <v>121</v>
      </c>
      <c r="B6" s="27" t="s">
        <v>50</v>
      </c>
      <c r="C6" s="28" t="s">
        <v>100</v>
      </c>
      <c r="D6" s="27" t="s">
        <v>122</v>
      </c>
      <c r="E6" s="27" t="s">
        <v>123</v>
      </c>
      <c r="F6" s="27" t="s">
        <v>124</v>
      </c>
      <c r="G6" s="27" t="s">
        <v>125</v>
      </c>
      <c r="H6" s="27" t="s">
        <v>126</v>
      </c>
    </row>
    <row r="7" customFormat="false" ht="96" hidden="false" customHeight="true" outlineLevel="0" collapsed="false">
      <c r="A7" s="27" t="s">
        <v>127</v>
      </c>
      <c r="B7" s="27" t="s">
        <v>51</v>
      </c>
      <c r="C7" s="28" t="s">
        <v>101</v>
      </c>
      <c r="D7" s="27" t="s">
        <v>122</v>
      </c>
      <c r="E7" s="27" t="s">
        <v>128</v>
      </c>
      <c r="F7" s="27" t="s">
        <v>129</v>
      </c>
      <c r="G7" s="27" t="s">
        <v>130</v>
      </c>
      <c r="H7" s="27" t="s">
        <v>131</v>
      </c>
    </row>
    <row r="8" customFormat="false" ht="96" hidden="false" customHeight="true" outlineLevel="0" collapsed="false">
      <c r="A8" s="27" t="s">
        <v>132</v>
      </c>
      <c r="B8" s="27" t="s">
        <v>49</v>
      </c>
      <c r="C8" s="28" t="s">
        <v>102</v>
      </c>
      <c r="D8" s="27" t="s">
        <v>116</v>
      </c>
      <c r="E8" s="27" t="s">
        <v>133</v>
      </c>
      <c r="F8" s="27" t="s">
        <v>134</v>
      </c>
      <c r="G8" s="27" t="s">
        <v>135</v>
      </c>
      <c r="H8" s="27" t="s">
        <v>136</v>
      </c>
    </row>
    <row r="10" customFormat="false" ht="15" hidden="false" customHeight="false" outlineLevel="0" collapsed="false">
      <c r="A10" s="6" t="s">
        <v>137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2026-10-30T00:51:31Z</dcterms:created>
  <dc:creator>openpyxl</dc:creator>
  <dc:description/>
  <dc:language>en-US</dc:language>
  <cp:lastModifiedBy/>
  <dcterms:modified xsi:type="dcterms:W3CDTF">2026-10-30T00:51:31Z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